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firstSheet="1" activeTab="7"/>
  </bookViews>
  <sheets>
    <sheet name="Ind 60 m." sheetId="1" r:id="rId1"/>
    <sheet name="Ind 1000 m." sheetId="2" r:id="rId2"/>
    <sheet name="Ind w dal" sheetId="3" r:id="rId3"/>
    <sheet name="Ind wzwyż" sheetId="4" r:id="rId4"/>
    <sheet name="Ind Palantówka" sheetId="5" r:id="rId5"/>
    <sheet name="Klas. Ind." sheetId="6" r:id="rId6"/>
    <sheet name="PROTOKOŁY" sheetId="7" r:id="rId7"/>
    <sheet name="PUNKTACJA" sheetId="8" r:id="rId8"/>
    <sheet name="TABELA" sheetId="9" state="hidden" r:id="rId9"/>
  </sheets>
  <definedNames>
    <definedName name="_xlnm._FilterDatabase" localSheetId="6" hidden="1">'PROTOKOŁY'!$A$1:$U$288</definedName>
  </definedNames>
  <calcPr fullCalcOnLoad="1"/>
</workbook>
</file>

<file path=xl/sharedStrings.xml><?xml version="1.0" encoding="utf-8"?>
<sst xmlns="http://schemas.openxmlformats.org/spreadsheetml/2006/main" count="442" uniqueCount="174">
  <si>
    <t>Nazwisko</t>
  </si>
  <si>
    <t>rok</t>
  </si>
  <si>
    <t>Szkoła</t>
  </si>
  <si>
    <t>dal</t>
  </si>
  <si>
    <t>wzwyż</t>
  </si>
  <si>
    <t>pal</t>
  </si>
  <si>
    <t>powiat</t>
  </si>
  <si>
    <t>Pkt</t>
  </si>
  <si>
    <t>pkt</t>
  </si>
  <si>
    <t>RAZEM</t>
  </si>
  <si>
    <t>nr</t>
  </si>
  <si>
    <t>PUNKTACJA  SZKÓŁ</t>
  </si>
  <si>
    <t>palantówka</t>
  </si>
  <si>
    <t>PUNKTACJA  60 m.</t>
  </si>
  <si>
    <t>Skok w dal</t>
  </si>
  <si>
    <t>Wzwyż</t>
  </si>
  <si>
    <t>Palantówka</t>
  </si>
  <si>
    <t>PKT</t>
  </si>
  <si>
    <t>60 m</t>
  </si>
  <si>
    <t>100 m.</t>
  </si>
  <si>
    <t>300 m.</t>
  </si>
  <si>
    <t>1000 m</t>
  </si>
  <si>
    <t>100 pł</t>
  </si>
  <si>
    <t>4x100 m.</t>
  </si>
  <si>
    <t>kula</t>
  </si>
  <si>
    <t>dysk</t>
  </si>
  <si>
    <t>oszczep</t>
  </si>
  <si>
    <t>PUNKTACJA  1000 m.</t>
  </si>
  <si>
    <t>CHŁOPCY</t>
  </si>
  <si>
    <t>INDYWIDUALNIE</t>
  </si>
  <si>
    <t>Chłopcy</t>
  </si>
  <si>
    <t>Woltman Maksymilian</t>
  </si>
  <si>
    <t>Puszczykowo1.</t>
  </si>
  <si>
    <t>Puszczykowo</t>
  </si>
  <si>
    <t>Popławski Marcin</t>
  </si>
  <si>
    <t>Namysł Jan</t>
  </si>
  <si>
    <t>Broda Damian</t>
  </si>
  <si>
    <t>Szejn Wiktor</t>
  </si>
  <si>
    <t>Mikołajczak Jakub</t>
  </si>
  <si>
    <t>SZKOŁA</t>
  </si>
  <si>
    <t>Skibiński Jakub</t>
  </si>
  <si>
    <t>Puszczykowo2.</t>
  </si>
  <si>
    <t>Łukaszewicz Adam</t>
  </si>
  <si>
    <t>Rembowski Jerzy</t>
  </si>
  <si>
    <t>Krzyżaniak Dawid</t>
  </si>
  <si>
    <t>Stefański Michał</t>
  </si>
  <si>
    <t>Hasiak Mateusz</t>
  </si>
  <si>
    <t>Karalus Dawid</t>
  </si>
  <si>
    <t>SP Kostrzyn</t>
  </si>
  <si>
    <t>Kostrzyn</t>
  </si>
  <si>
    <t>Stanisławski Marcel</t>
  </si>
  <si>
    <t>Łukomski Jakub</t>
  </si>
  <si>
    <t>Andryszak Kordian</t>
  </si>
  <si>
    <t>Makowski Jakub</t>
  </si>
  <si>
    <t>Poganowski Maksymilian</t>
  </si>
  <si>
    <t>SP Kórnik Bnin</t>
  </si>
  <si>
    <t>Kórnik</t>
  </si>
  <si>
    <t>Łagoda Marcel</t>
  </si>
  <si>
    <t>Cyrulewski Szymon</t>
  </si>
  <si>
    <t>Jankowski Kasper</t>
  </si>
  <si>
    <t>Rataj Adrian</t>
  </si>
  <si>
    <t>Cyrulewski Kuba</t>
  </si>
  <si>
    <t>Młynarczyk Filip</t>
  </si>
  <si>
    <t>SP 1 Kórnik</t>
  </si>
  <si>
    <t>Gabski Tymoteusz</t>
  </si>
  <si>
    <t>Sobiak Oliwier</t>
  </si>
  <si>
    <t>Bladocha Adrian</t>
  </si>
  <si>
    <t>Pabisiak Krystian</t>
  </si>
  <si>
    <t>Wróblewski Daniel</t>
  </si>
  <si>
    <t>SP 2 Mosina</t>
  </si>
  <si>
    <t>Mosina</t>
  </si>
  <si>
    <t>Baraniak Mikołaj</t>
  </si>
  <si>
    <t>Rozmiarek Mikołaj</t>
  </si>
  <si>
    <t>Szulakiewicz Maurycy</t>
  </si>
  <si>
    <t>Szmyt Stanisław</t>
  </si>
  <si>
    <t>Kabaciński Patryk</t>
  </si>
  <si>
    <t>Tobys Przemysław</t>
  </si>
  <si>
    <t>SP 1 Mosina</t>
  </si>
  <si>
    <t>Demut Mikołaj</t>
  </si>
  <si>
    <t>Szczepaniak Łukasz</t>
  </si>
  <si>
    <t>Pogonowski Piotr</t>
  </si>
  <si>
    <t>Lipiak Jacek</t>
  </si>
  <si>
    <t>Leśniewicz Bartosz</t>
  </si>
  <si>
    <t>Jóźwiak Szymon</t>
  </si>
  <si>
    <t>SP Stęszew</t>
  </si>
  <si>
    <t>Stęszew</t>
  </si>
  <si>
    <t>Śliwiński jakub</t>
  </si>
  <si>
    <t>Żaba Paweł</t>
  </si>
  <si>
    <t>Cieniawa Jakub</t>
  </si>
  <si>
    <t>Czekała Antoni</t>
  </si>
  <si>
    <t>Polaczyk jkub</t>
  </si>
  <si>
    <t>SP Lusowo</t>
  </si>
  <si>
    <t>Tarnowo Podgórne</t>
  </si>
  <si>
    <t>Sawicki Miłosz</t>
  </si>
  <si>
    <t>Możdżeń Antoni</t>
  </si>
  <si>
    <t>Stolarki Arkadiusz</t>
  </si>
  <si>
    <t>Beszterda Kamil</t>
  </si>
  <si>
    <t>Błachowiak Mateusz</t>
  </si>
  <si>
    <t>SP 2 Murowana Goślina</t>
  </si>
  <si>
    <t>Murowana Goślina</t>
  </si>
  <si>
    <t>Zachwyc Marcel</t>
  </si>
  <si>
    <t>Bromberek Igor</t>
  </si>
  <si>
    <t>Nawrocki Łukasz</t>
  </si>
  <si>
    <t>Marcinkowski Daniel</t>
  </si>
  <si>
    <t>Cur Kacper</t>
  </si>
  <si>
    <t>Brzuska Jakub</t>
  </si>
  <si>
    <t>SP Krosno</t>
  </si>
  <si>
    <t>Kufel Patryk</t>
  </si>
  <si>
    <t>Libera Mikołaj</t>
  </si>
  <si>
    <t>Gębski Wojciech</t>
  </si>
  <si>
    <t>Koperski Adam</t>
  </si>
  <si>
    <t>Kwitkowski Bartosz</t>
  </si>
  <si>
    <t>Miazek Michał</t>
  </si>
  <si>
    <t>SP 5 Swarzędz</t>
  </si>
  <si>
    <t>Swarzędz</t>
  </si>
  <si>
    <t>Malinowski Dastin</t>
  </si>
  <si>
    <t>Barłkiewicz Maksymilian</t>
  </si>
  <si>
    <t>Kwitowski Damian</t>
  </si>
  <si>
    <t>Cholenicki Piotr</t>
  </si>
  <si>
    <t>Jóskowiak Michał</t>
  </si>
  <si>
    <t>Dylski Karol</t>
  </si>
  <si>
    <t>SP Suchy Las</t>
  </si>
  <si>
    <t>Suchy Las</t>
  </si>
  <si>
    <t>Setlak Wojciech</t>
  </si>
  <si>
    <t>Adamczak Mateusz</t>
  </si>
  <si>
    <t>Lisek Tomasz</t>
  </si>
  <si>
    <t>Kolwicz Jan</t>
  </si>
  <si>
    <t>Pięta Hubert</t>
  </si>
  <si>
    <t>Kordziński Tomek</t>
  </si>
  <si>
    <t>SP 3 Luboń</t>
  </si>
  <si>
    <t>Luboń</t>
  </si>
  <si>
    <t>Ryżak Jakub</t>
  </si>
  <si>
    <t>Kleczka Jakub</t>
  </si>
  <si>
    <t>Nowak Antek</t>
  </si>
  <si>
    <t>Michalski Piotr</t>
  </si>
  <si>
    <t>Januszko Miłosz</t>
  </si>
  <si>
    <t>Idziak Wiktor</t>
  </si>
  <si>
    <t>SP 2 Luboń</t>
  </si>
  <si>
    <t>Kordziński Szymon</t>
  </si>
  <si>
    <t>Lewicki Jacek</t>
  </si>
  <si>
    <t>Białowąs Olek</t>
  </si>
  <si>
    <t>Biernacki Jakub</t>
  </si>
  <si>
    <t>Gryska łukasz</t>
  </si>
  <si>
    <t>Kubiak Jakub</t>
  </si>
  <si>
    <t>SP Rokietnica</t>
  </si>
  <si>
    <t>Rokietnica</t>
  </si>
  <si>
    <t>Zbierski Sebastian</t>
  </si>
  <si>
    <t>Braun Filip</t>
  </si>
  <si>
    <t>Frąckowiak Mateusz</t>
  </si>
  <si>
    <t>Hoszowski Michał</t>
  </si>
  <si>
    <t>Just Mikołaj</t>
  </si>
  <si>
    <t>Bałuszek Kacper</t>
  </si>
  <si>
    <t>SP Modrze</t>
  </si>
  <si>
    <t>Senkiewicz Bartosz</t>
  </si>
  <si>
    <t>Sobisiak Łukasz</t>
  </si>
  <si>
    <t>Starkiewicz Maciej</t>
  </si>
  <si>
    <t>Wojda Norbert</t>
  </si>
  <si>
    <t>Wojrzowski Hubert</t>
  </si>
  <si>
    <t>SP Dąbrowa</t>
  </si>
  <si>
    <t>Dopiewo</t>
  </si>
  <si>
    <t>Magdziński Kacper</t>
  </si>
  <si>
    <t>SP Wierzonka</t>
  </si>
  <si>
    <t>Szcześniak Oliwier</t>
  </si>
  <si>
    <t>Rais Mateusz</t>
  </si>
  <si>
    <t>Martyniak Kamil</t>
  </si>
  <si>
    <t>Kelma Jakub</t>
  </si>
  <si>
    <t>Stachowiak Bartosz</t>
  </si>
  <si>
    <t>Bąk Hubert</t>
  </si>
  <si>
    <t>SP Ceradz Kościelny</t>
  </si>
  <si>
    <t>Szweda Aleksandra</t>
  </si>
  <si>
    <t>Dubisz Przemysław</t>
  </si>
  <si>
    <t>Szymański Eryk</t>
  </si>
  <si>
    <t>Walewicz Grzegorz</t>
  </si>
  <si>
    <t>Durczak Paweł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</si>
</sst>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"/>
  </numFmts>
  <fonts count="51">
    <font>
      <sz val="10"/>
      <name val="Arial CE"/>
      <family val="0"/>
    </font>
    <font>
      <sz val="10"/>
      <color indexed="8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6" borderId="0" xfId="0" applyFill="1" applyAlignment="1">
      <alignment horizontal="left"/>
    </xf>
    <xf numFmtId="2" fontId="0" fillId="0" borderId="0" xfId="0" applyNumberFormat="1" applyAlignment="1">
      <alignment/>
    </xf>
    <xf numFmtId="2" fontId="8" fillId="38" borderId="0" xfId="52" applyNumberFormat="1" applyFill="1" applyAlignment="1">
      <alignment horizontal="center"/>
      <protection/>
    </xf>
    <xf numFmtId="2" fontId="1" fillId="33" borderId="10" xfId="0" applyNumberFormat="1" applyFont="1" applyFill="1" applyBorder="1" applyAlignment="1">
      <alignment horizontal="center" vertical="top" wrapText="1"/>
    </xf>
    <xf numFmtId="2" fontId="8" fillId="38" borderId="0" xfId="52" applyNumberFormat="1" applyFill="1">
      <alignment/>
      <protection/>
    </xf>
    <xf numFmtId="2" fontId="7" fillId="38" borderId="12" xfId="52" applyNumberFormat="1" applyFont="1" applyFill="1" applyBorder="1" applyAlignment="1">
      <alignment horizontal="center" wrapText="1"/>
      <protection/>
    </xf>
    <xf numFmtId="2" fontId="9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wrapText="1"/>
    </xf>
    <xf numFmtId="2" fontId="2" fillId="37" borderId="11" xfId="0" applyNumberFormat="1" applyFont="1" applyFill="1" applyBorder="1" applyAlignment="1">
      <alignment horizontal="center"/>
    </xf>
    <xf numFmtId="0" fontId="11" fillId="39" borderId="0" xfId="0" applyFont="1" applyFill="1" applyAlignment="1">
      <alignment horizontal="center"/>
    </xf>
    <xf numFmtId="0" fontId="11" fillId="39" borderId="0" xfId="0" applyFont="1" applyFill="1" applyAlignment="1">
      <alignment horizontal="left"/>
    </xf>
    <xf numFmtId="0" fontId="11" fillId="39" borderId="0" xfId="0" applyFont="1" applyFill="1" applyAlignment="1">
      <alignment/>
    </xf>
    <xf numFmtId="2" fontId="11" fillId="39" borderId="0" xfId="0" applyNumberFormat="1" applyFont="1" applyFill="1" applyAlignment="1">
      <alignment horizontal="center"/>
    </xf>
    <xf numFmtId="1" fontId="11" fillId="39" borderId="0" xfId="0" applyNumberFormat="1" applyFont="1" applyFill="1" applyAlignment="1">
      <alignment horizontal="center"/>
    </xf>
    <xf numFmtId="2" fontId="11" fillId="39" borderId="1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1" fontId="11" fillId="4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2" fontId="11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1" fontId="11" fillId="4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horizontal="center" shrinkToFit="1"/>
    </xf>
    <xf numFmtId="0" fontId="49" fillId="0" borderId="10" xfId="0" applyFont="1" applyBorder="1" applyAlignment="1">
      <alignment shrinkToFit="1"/>
    </xf>
    <xf numFmtId="0" fontId="49" fillId="0" borderId="10" xfId="0" applyFont="1" applyBorder="1" applyAlignment="1">
      <alignment horizontal="center" vertical="top" shrinkToFit="1"/>
    </xf>
    <xf numFmtId="0" fontId="50" fillId="0" borderId="10" xfId="0" applyFont="1" applyBorder="1" applyAlignment="1">
      <alignment horizontal="center" shrinkToFit="1"/>
    </xf>
    <xf numFmtId="0" fontId="49" fillId="0" borderId="10" xfId="0" applyFont="1" applyBorder="1" applyAlignment="1">
      <alignment horizontal="left" shrinkToFit="1"/>
    </xf>
    <xf numFmtId="0" fontId="50" fillId="0" borderId="10" xfId="0" applyFont="1" applyBorder="1" applyAlignment="1">
      <alignment horizontal="left" shrinkToFit="1"/>
    </xf>
    <xf numFmtId="0" fontId="50" fillId="0" borderId="10" xfId="0" applyFont="1" applyBorder="1" applyAlignment="1">
      <alignment horizontal="left" vertical="top" shrinkToFit="1"/>
    </xf>
    <xf numFmtId="0" fontId="13" fillId="0" borderId="10" xfId="0" applyFont="1" applyBorder="1" applyAlignment="1">
      <alignment horizontal="center" shrinkToFit="1"/>
    </xf>
    <xf numFmtId="0" fontId="49" fillId="0" borderId="10" xfId="0" applyFont="1" applyFill="1" applyBorder="1" applyAlignment="1">
      <alignment horizontal="left" shrinkToFit="1"/>
    </xf>
    <xf numFmtId="0" fontId="49" fillId="41" borderId="10" xfId="0" applyFont="1" applyFill="1" applyBorder="1" applyAlignment="1">
      <alignment horizontal="center" vertical="top" shrinkToFit="1"/>
    </xf>
    <xf numFmtId="0" fontId="49" fillId="41" borderId="10" xfId="0" applyFont="1" applyFill="1" applyBorder="1" applyAlignment="1">
      <alignment shrinkToFit="1"/>
    </xf>
    <xf numFmtId="0" fontId="49" fillId="41" borderId="10" xfId="0" applyFont="1" applyFill="1" applyBorder="1" applyAlignment="1">
      <alignment horizontal="center" shrinkToFit="1"/>
    </xf>
    <xf numFmtId="2" fontId="11" fillId="41" borderId="10" xfId="0" applyNumberFormat="1" applyFont="1" applyFill="1" applyBorder="1" applyAlignment="1">
      <alignment horizontal="center"/>
    </xf>
    <xf numFmtId="0" fontId="50" fillId="41" borderId="10" xfId="0" applyFont="1" applyFill="1" applyBorder="1" applyAlignment="1">
      <alignment horizontal="center" shrinkToFit="1"/>
    </xf>
    <xf numFmtId="0" fontId="49" fillId="41" borderId="10" xfId="0" applyFont="1" applyFill="1" applyBorder="1" applyAlignment="1">
      <alignment horizontal="left" shrinkToFit="1"/>
    </xf>
    <xf numFmtId="0" fontId="50" fillId="41" borderId="10" xfId="0" applyFont="1" applyFill="1" applyBorder="1" applyAlignment="1">
      <alignment horizontal="left" shrinkToFit="1"/>
    </xf>
    <xf numFmtId="0" fontId="50" fillId="41" borderId="10" xfId="0" applyFont="1" applyFill="1" applyBorder="1" applyAlignment="1">
      <alignment horizontal="left" vertical="top" shrinkToFit="1"/>
    </xf>
    <xf numFmtId="0" fontId="13" fillId="41" borderId="10" xfId="0" applyFont="1" applyFill="1" applyBorder="1" applyAlignment="1">
      <alignment horizontal="center" shrinkToFit="1"/>
    </xf>
    <xf numFmtId="0" fontId="12" fillId="41" borderId="10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left"/>
    </xf>
    <xf numFmtId="0" fontId="12" fillId="41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ABEL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90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33.75390625" style="73" customWidth="1"/>
    <col min="2" max="2" width="9.125" style="73" customWidth="1"/>
    <col min="3" max="3" width="25.625" style="74" customWidth="1"/>
    <col min="4" max="4" width="20.125" style="74" customWidth="1"/>
    <col min="5" max="5" width="9.125" style="75" customWidth="1"/>
    <col min="6" max="6" width="40.125" style="73" customWidth="1"/>
    <col min="7" max="15" width="9.125" style="73" customWidth="1"/>
    <col min="16" max="16" width="9.125" style="75" customWidth="1"/>
    <col min="17" max="17" width="18.125" style="73" customWidth="1"/>
    <col min="18" max="19" width="9.125" style="75" customWidth="1"/>
    <col min="20" max="16384" width="9.125" style="73" customWidth="1"/>
  </cols>
  <sheetData>
    <row r="2" spans="3:4" ht="20.25">
      <c r="C2" s="76" t="s">
        <v>13</v>
      </c>
      <c r="D2" s="76"/>
    </row>
    <row r="3" spans="3:4" ht="12.75">
      <c r="C3" s="77" t="s">
        <v>30</v>
      </c>
      <c r="D3" s="77"/>
    </row>
    <row r="4" spans="2:22" ht="12.75">
      <c r="B4" s="78">
        <v>1</v>
      </c>
      <c r="C4" s="79" t="str">
        <f>VLOOKUP(E4,P$4:Q$260,2,FALSE)</f>
        <v>Skibiński Jakub</v>
      </c>
      <c r="D4" s="80" t="str">
        <f>VLOOKUP(C4,PROTOKOŁY!$B$2:$D$300,3,FALSE)</f>
        <v>Puszczykowo2.</v>
      </c>
      <c r="E4" s="81">
        <f>SMALL(P$4:P$260,V4)</f>
        <v>8.4000017</v>
      </c>
      <c r="P4" s="75">
        <f>T4+U4</f>
        <v>8.500001</v>
      </c>
      <c r="Q4" s="73" t="str">
        <f>PROTOKOŁY!B2</f>
        <v>Woltman Maksymilian</v>
      </c>
      <c r="S4" s="82">
        <f>PROTOKOŁY!F2</f>
        <v>8.5</v>
      </c>
      <c r="T4" s="73">
        <f>IF(S4=0,25,S4)</f>
        <v>8.5</v>
      </c>
      <c r="U4" s="73">
        <v>1E-06</v>
      </c>
      <c r="V4" s="83">
        <v>1</v>
      </c>
    </row>
    <row r="5" spans="2:22" ht="12.75">
      <c r="B5" s="78">
        <v>2</v>
      </c>
      <c r="C5" s="79" t="str">
        <f aca="true" t="shared" si="0" ref="C5:C68">VLOOKUP(E5,P$4:Q$260,2,FALSE)</f>
        <v>Woltman Maksymilian</v>
      </c>
      <c r="D5" s="80" t="str">
        <f>VLOOKUP(C5,PROTOKOŁY!$B$2:$D$300,3,FALSE)</f>
        <v>Puszczykowo1.</v>
      </c>
      <c r="E5" s="81">
        <f aca="true" t="shared" si="1" ref="E5:E68">SMALL(P$4:P$260,V5)</f>
        <v>8.500001</v>
      </c>
      <c r="P5" s="75">
        <f aca="true" t="shared" si="2" ref="P5:P68">T5+U5</f>
        <v>8.800001100000001</v>
      </c>
      <c r="Q5" s="73" t="str">
        <f>PROTOKOŁY!B3</f>
        <v>Popławski Marcin</v>
      </c>
      <c r="S5" s="82">
        <f>PROTOKOŁY!F3</f>
        <v>8.8</v>
      </c>
      <c r="T5" s="73">
        <f aca="true" t="shared" si="3" ref="T5:T68">IF(S5=0,25,S5)</f>
        <v>8.8</v>
      </c>
      <c r="U5" s="73">
        <v>1.1E-06</v>
      </c>
      <c r="V5" s="83">
        <v>2</v>
      </c>
    </row>
    <row r="6" spans="2:22" ht="12.75">
      <c r="B6" s="78">
        <v>3</v>
      </c>
      <c r="C6" s="79" t="str">
        <f t="shared" si="0"/>
        <v>Łukomski Jakub</v>
      </c>
      <c r="D6" s="80" t="str">
        <f>VLOOKUP(C6,PROTOKOŁY!$B$2:$D$300,3,FALSE)</f>
        <v>SP Kostrzyn</v>
      </c>
      <c r="E6" s="81">
        <f t="shared" si="1"/>
        <v>8.5000026</v>
      </c>
      <c r="P6" s="75">
        <f t="shared" si="2"/>
        <v>9.3000012</v>
      </c>
      <c r="Q6" s="73" t="str">
        <f>PROTOKOŁY!B4</f>
        <v>Namysł Jan</v>
      </c>
      <c r="S6" s="82">
        <f>PROTOKOŁY!F4</f>
        <v>9.3</v>
      </c>
      <c r="T6" s="73">
        <f t="shared" si="3"/>
        <v>9.3</v>
      </c>
      <c r="U6" s="73">
        <v>1.2E-06</v>
      </c>
      <c r="V6" s="83">
        <v>3</v>
      </c>
    </row>
    <row r="7" spans="2:22" ht="12.75">
      <c r="B7" s="78">
        <v>4</v>
      </c>
      <c r="C7" s="79" t="str">
        <f t="shared" si="0"/>
        <v>Błachowiak Mateusz</v>
      </c>
      <c r="D7" s="80" t="str">
        <f>VLOOKUP(C7,PROTOKOŁY!$B$2:$D$300,3,FALSE)</f>
        <v>SP 2 Murowana Goślina</v>
      </c>
      <c r="E7" s="81">
        <f t="shared" si="1"/>
        <v>8.5000073</v>
      </c>
      <c r="P7" s="75">
        <f t="shared" si="2"/>
        <v>8.8000013</v>
      </c>
      <c r="Q7" s="73" t="str">
        <f>PROTOKOŁY!B5</f>
        <v>Broda Damian</v>
      </c>
      <c r="S7" s="82">
        <f>PROTOKOŁY!F5</f>
        <v>8.8</v>
      </c>
      <c r="T7" s="73">
        <f t="shared" si="3"/>
        <v>8.8</v>
      </c>
      <c r="U7" s="73">
        <v>1.2999999999999998E-06</v>
      </c>
      <c r="V7" s="83">
        <v>4</v>
      </c>
    </row>
    <row r="8" spans="2:22" ht="12.75">
      <c r="B8" s="78">
        <v>5</v>
      </c>
      <c r="C8" s="79" t="str">
        <f t="shared" si="0"/>
        <v>Bałuszek Kacper</v>
      </c>
      <c r="D8" s="80" t="str">
        <f>VLOOKUP(C8,PROTOKOŁY!$B$2:$D$300,3,FALSE)</f>
        <v>SP Modrze</v>
      </c>
      <c r="E8" s="81">
        <f t="shared" si="1"/>
        <v>8.5000122</v>
      </c>
      <c r="P8" s="75">
        <f t="shared" si="2"/>
        <v>9.5000014</v>
      </c>
      <c r="Q8" s="73" t="str">
        <f>PROTOKOŁY!B6</f>
        <v>Szejn Wiktor</v>
      </c>
      <c r="S8" s="82">
        <f>PROTOKOŁY!F6</f>
        <v>9.5</v>
      </c>
      <c r="T8" s="73">
        <f t="shared" si="3"/>
        <v>9.5</v>
      </c>
      <c r="U8" s="73">
        <v>1.4E-06</v>
      </c>
      <c r="V8" s="83">
        <v>5</v>
      </c>
    </row>
    <row r="9" spans="2:22" ht="12.75">
      <c r="B9" s="78">
        <v>6</v>
      </c>
      <c r="C9" s="79" t="str">
        <f t="shared" si="0"/>
        <v>Stefański Michał</v>
      </c>
      <c r="D9" s="80" t="str">
        <f>VLOOKUP(C9,PROTOKOŁY!$B$2:$D$300,3,FALSE)</f>
        <v>Puszczykowo2.</v>
      </c>
      <c r="E9" s="81">
        <f t="shared" si="1"/>
        <v>8.6000021</v>
      </c>
      <c r="P9" s="75">
        <f t="shared" si="2"/>
        <v>10.3000015</v>
      </c>
      <c r="Q9" s="73" t="str">
        <f>PROTOKOŁY!B7</f>
        <v>Mikołajczak Jakub</v>
      </c>
      <c r="S9" s="82">
        <f>PROTOKOŁY!F7</f>
        <v>10.3</v>
      </c>
      <c r="T9" s="73">
        <f t="shared" si="3"/>
        <v>10.3</v>
      </c>
      <c r="U9" s="73">
        <v>1.5E-06</v>
      </c>
      <c r="V9" s="83">
        <v>6</v>
      </c>
    </row>
    <row r="10" spans="2:22" ht="12.75">
      <c r="B10" s="78">
        <v>7</v>
      </c>
      <c r="C10" s="79" t="str">
        <f t="shared" si="0"/>
        <v>Kufel Patryk</v>
      </c>
      <c r="D10" s="80" t="str">
        <f>VLOOKUP(C10,PROTOKOŁY!$B$2:$D$300,3,FALSE)</f>
        <v>SP Krosno</v>
      </c>
      <c r="E10" s="81">
        <f t="shared" si="1"/>
        <v>8.6000081</v>
      </c>
      <c r="P10" s="75">
        <f t="shared" si="2"/>
        <v>25.0000016</v>
      </c>
      <c r="Q10" s="73" t="str">
        <f>PROTOKOŁY!B8</f>
        <v>SZKOŁA</v>
      </c>
      <c r="S10" s="82">
        <f>PROTOKOŁY!F8</f>
        <v>0</v>
      </c>
      <c r="T10" s="73">
        <f t="shared" si="3"/>
        <v>25</v>
      </c>
      <c r="U10" s="73">
        <v>1.6E-06</v>
      </c>
      <c r="V10" s="83">
        <v>7</v>
      </c>
    </row>
    <row r="11" spans="2:22" ht="12.75">
      <c r="B11" s="78">
        <v>8</v>
      </c>
      <c r="C11" s="79" t="str">
        <f t="shared" si="0"/>
        <v>Kordziński Tomek</v>
      </c>
      <c r="D11" s="80" t="str">
        <f>VLOOKUP(C11,PROTOKOŁY!$B$2:$D$300,3,FALSE)</f>
        <v>SP 3 Luboń</v>
      </c>
      <c r="E11" s="81">
        <f t="shared" si="1"/>
        <v>8.6000101</v>
      </c>
      <c r="P11" s="75">
        <f t="shared" si="2"/>
        <v>8.4000017</v>
      </c>
      <c r="Q11" s="73" t="str">
        <f>PROTOKOŁY!B9</f>
        <v>Skibiński Jakub</v>
      </c>
      <c r="S11" s="82">
        <f>PROTOKOŁY!F9</f>
        <v>8.4</v>
      </c>
      <c r="T11" s="73">
        <f t="shared" si="3"/>
        <v>8.4</v>
      </c>
      <c r="U11" s="73">
        <v>1.6999999999999998E-06</v>
      </c>
      <c r="V11" s="83">
        <v>8</v>
      </c>
    </row>
    <row r="12" spans="2:22" ht="12.75">
      <c r="B12" s="78">
        <v>9</v>
      </c>
      <c r="C12" s="79" t="str">
        <f t="shared" si="0"/>
        <v>Młynarczyk Filip</v>
      </c>
      <c r="D12" s="80" t="str">
        <f>VLOOKUP(C12,PROTOKOŁY!$B$2:$D$300,3,FALSE)</f>
        <v>SP 1 Kórnik</v>
      </c>
      <c r="E12" s="81">
        <f t="shared" si="1"/>
        <v>8.7000038</v>
      </c>
      <c r="P12" s="75">
        <f t="shared" si="2"/>
        <v>10.200001799999999</v>
      </c>
      <c r="Q12" s="73" t="str">
        <f>PROTOKOŁY!B10</f>
        <v>Łukaszewicz Adam</v>
      </c>
      <c r="S12" s="82">
        <f>PROTOKOŁY!F10</f>
        <v>10.2</v>
      </c>
      <c r="T12" s="73">
        <f t="shared" si="3"/>
        <v>10.2</v>
      </c>
      <c r="U12" s="73">
        <v>1.8E-06</v>
      </c>
      <c r="V12" s="83">
        <v>9</v>
      </c>
    </row>
    <row r="13" spans="2:22" ht="12.75">
      <c r="B13" s="78">
        <v>10</v>
      </c>
      <c r="C13" s="79" t="str">
        <f t="shared" si="0"/>
        <v>Libera Mikołaj</v>
      </c>
      <c r="D13" s="80" t="str">
        <f>VLOOKUP(C13,PROTOKOŁY!$B$2:$D$300,3,FALSE)</f>
        <v>SP Krosno</v>
      </c>
      <c r="E13" s="81">
        <f t="shared" si="1"/>
        <v>8.7000082</v>
      </c>
      <c r="P13" s="75">
        <f t="shared" si="2"/>
        <v>9.1000019</v>
      </c>
      <c r="Q13" s="73" t="str">
        <f>PROTOKOŁY!B11</f>
        <v>Rembowski Jerzy</v>
      </c>
      <c r="S13" s="82">
        <f>PROTOKOŁY!F11</f>
        <v>9.1</v>
      </c>
      <c r="T13" s="73">
        <f t="shared" si="3"/>
        <v>9.1</v>
      </c>
      <c r="U13" s="73">
        <v>1.9E-06</v>
      </c>
      <c r="V13" s="83">
        <v>10</v>
      </c>
    </row>
    <row r="14" spans="2:22" ht="12.75">
      <c r="B14" s="78">
        <v>11</v>
      </c>
      <c r="C14" s="79" t="str">
        <f t="shared" si="0"/>
        <v>Bąk Hubert</v>
      </c>
      <c r="D14" s="80" t="str">
        <f>VLOOKUP(C14,PROTOKOŁY!$B$2:$D$300,3,FALSE)</f>
        <v>SP Ceradz Kościelny</v>
      </c>
      <c r="E14" s="81">
        <f t="shared" si="1"/>
        <v>8.7000143</v>
      </c>
      <c r="P14" s="75">
        <f t="shared" si="2"/>
        <v>9.700002</v>
      </c>
      <c r="Q14" s="73" t="str">
        <f>PROTOKOŁY!B12</f>
        <v>Krzyżaniak Dawid</v>
      </c>
      <c r="S14" s="82">
        <f>PROTOKOŁY!F12</f>
        <v>9.7</v>
      </c>
      <c r="T14" s="73">
        <f t="shared" si="3"/>
        <v>9.7</v>
      </c>
      <c r="U14" s="73">
        <v>2E-06</v>
      </c>
      <c r="V14" s="83">
        <v>11</v>
      </c>
    </row>
    <row r="15" spans="2:22" ht="12.75">
      <c r="B15" s="78">
        <v>12</v>
      </c>
      <c r="C15" s="79" t="str">
        <f t="shared" si="0"/>
        <v>Popławski Marcin</v>
      </c>
      <c r="D15" s="80" t="str">
        <f>VLOOKUP(C15,PROTOKOŁY!$B$2:$D$300,3,FALSE)</f>
        <v>Puszczykowo1.</v>
      </c>
      <c r="E15" s="81">
        <f t="shared" si="1"/>
        <v>8.800001100000001</v>
      </c>
      <c r="P15" s="75">
        <f t="shared" si="2"/>
        <v>8.6000021</v>
      </c>
      <c r="Q15" s="73" t="str">
        <f>PROTOKOŁY!B13</f>
        <v>Stefański Michał</v>
      </c>
      <c r="S15" s="82">
        <f>PROTOKOŁY!F13</f>
        <v>8.6</v>
      </c>
      <c r="T15" s="73">
        <f t="shared" si="3"/>
        <v>8.6</v>
      </c>
      <c r="U15" s="73">
        <v>2.1000000000000002E-06</v>
      </c>
      <c r="V15" s="83">
        <v>12</v>
      </c>
    </row>
    <row r="16" spans="2:22" ht="12.75">
      <c r="B16" s="78">
        <v>13</v>
      </c>
      <c r="C16" s="79" t="str">
        <f t="shared" si="0"/>
        <v>Broda Damian</v>
      </c>
      <c r="D16" s="80" t="str">
        <f>VLOOKUP(C16,PROTOKOŁY!$B$2:$D$300,3,FALSE)</f>
        <v>Puszczykowo1.</v>
      </c>
      <c r="E16" s="81">
        <f t="shared" si="1"/>
        <v>8.8000013</v>
      </c>
      <c r="P16" s="75">
        <f t="shared" si="2"/>
        <v>9.400002200000001</v>
      </c>
      <c r="Q16" s="73" t="str">
        <f>PROTOKOŁY!B14</f>
        <v>Hasiak Mateusz</v>
      </c>
      <c r="S16" s="82">
        <f>PROTOKOŁY!F14</f>
        <v>9.4</v>
      </c>
      <c r="T16" s="73">
        <f t="shared" si="3"/>
        <v>9.4</v>
      </c>
      <c r="U16" s="73">
        <v>2.2E-06</v>
      </c>
      <c r="V16" s="83">
        <v>13</v>
      </c>
    </row>
    <row r="17" spans="2:22" ht="12.75">
      <c r="B17" s="78">
        <v>14</v>
      </c>
      <c r="C17" s="79" t="str">
        <f t="shared" si="0"/>
        <v>Polaczyk jkub</v>
      </c>
      <c r="D17" s="80" t="str">
        <f>VLOOKUP(C17,PROTOKOŁY!$B$2:$D$300,3,FALSE)</f>
        <v>SP Lusowo</v>
      </c>
      <c r="E17" s="81">
        <f t="shared" si="1"/>
        <v>8.800006600000001</v>
      </c>
      <c r="P17" s="75">
        <f t="shared" si="2"/>
        <v>25.0000023</v>
      </c>
      <c r="Q17" s="73" t="str">
        <f>PROTOKOŁY!B15</f>
        <v>SZKOŁA</v>
      </c>
      <c r="S17" s="82">
        <f>PROTOKOŁY!F15</f>
        <v>0</v>
      </c>
      <c r="T17" s="73">
        <f t="shared" si="3"/>
        <v>25</v>
      </c>
      <c r="U17" s="73">
        <v>2.3E-06</v>
      </c>
      <c r="V17" s="83">
        <v>14</v>
      </c>
    </row>
    <row r="18" spans="2:22" ht="12.75">
      <c r="B18" s="78">
        <v>15</v>
      </c>
      <c r="C18" s="79" t="str">
        <f t="shared" si="0"/>
        <v>Barłkiewicz Maksymilian</v>
      </c>
      <c r="D18" s="80" t="str">
        <f>VLOOKUP(C18,PROTOKOŁY!$B$2:$D$300,3,FALSE)</f>
        <v>SP 5 Swarzędz</v>
      </c>
      <c r="E18" s="81">
        <f t="shared" si="1"/>
        <v>8.8000089</v>
      </c>
      <c r="P18" s="75">
        <f t="shared" si="2"/>
        <v>9.1000024</v>
      </c>
      <c r="Q18" s="73" t="str">
        <f>PROTOKOŁY!B16</f>
        <v>Karalus Dawid</v>
      </c>
      <c r="S18" s="82">
        <f>PROTOKOŁY!F16</f>
        <v>9.1</v>
      </c>
      <c r="T18" s="73">
        <f t="shared" si="3"/>
        <v>9.1</v>
      </c>
      <c r="U18" s="73">
        <v>2.4E-06</v>
      </c>
      <c r="V18" s="83">
        <v>15</v>
      </c>
    </row>
    <row r="19" spans="2:22" ht="12.75">
      <c r="B19" s="78">
        <v>16</v>
      </c>
      <c r="C19" s="79" t="str">
        <f t="shared" si="0"/>
        <v>Demut Mikołaj</v>
      </c>
      <c r="D19" s="80" t="str">
        <f>VLOOKUP(C19,PROTOKOŁY!$B$2:$D$300,3,FALSE)</f>
        <v>SP 1 Mosina</v>
      </c>
      <c r="E19" s="81">
        <f t="shared" si="1"/>
        <v>8.9000053</v>
      </c>
      <c r="P19" s="75">
        <f t="shared" si="2"/>
        <v>9.800002500000002</v>
      </c>
      <c r="Q19" s="73" t="str">
        <f>PROTOKOŁY!B17</f>
        <v>Stanisławski Marcel</v>
      </c>
      <c r="S19" s="82">
        <f>PROTOKOŁY!F17</f>
        <v>9.8</v>
      </c>
      <c r="T19" s="73">
        <f t="shared" si="3"/>
        <v>9.8</v>
      </c>
      <c r="U19" s="73">
        <v>2.4999999999999998E-06</v>
      </c>
      <c r="V19" s="83">
        <v>16</v>
      </c>
    </row>
    <row r="20" spans="2:22" ht="12.75">
      <c r="B20" s="78">
        <v>17</v>
      </c>
      <c r="C20" s="79" t="str">
        <f t="shared" si="0"/>
        <v>Szweda Aleksandra</v>
      </c>
      <c r="D20" s="80" t="str">
        <f>VLOOKUP(C20,PROTOKOŁY!$B$2:$D$300,3,FALSE)</f>
        <v>SP Ceradz Kościelny</v>
      </c>
      <c r="E20" s="81">
        <f t="shared" si="1"/>
        <v>8.9000144</v>
      </c>
      <c r="P20" s="75">
        <f t="shared" si="2"/>
        <v>8.5000026</v>
      </c>
      <c r="Q20" s="73" t="str">
        <f>PROTOKOŁY!B18</f>
        <v>Łukomski Jakub</v>
      </c>
      <c r="S20" s="82">
        <f>PROTOKOŁY!F18</f>
        <v>8.5</v>
      </c>
      <c r="T20" s="73">
        <f t="shared" si="3"/>
        <v>8.5</v>
      </c>
      <c r="U20" s="73">
        <v>2.5999999999999997E-06</v>
      </c>
      <c r="V20" s="83">
        <v>17</v>
      </c>
    </row>
    <row r="21" spans="2:22" ht="12.75">
      <c r="B21" s="78">
        <v>18</v>
      </c>
      <c r="C21" s="79" t="str">
        <f t="shared" si="0"/>
        <v>Andryszak Kordian</v>
      </c>
      <c r="D21" s="80" t="str">
        <f>VLOOKUP(C21,PROTOKOŁY!$B$2:$D$300,3,FALSE)</f>
        <v>SP Kostrzyn</v>
      </c>
      <c r="E21" s="81">
        <f t="shared" si="1"/>
        <v>9.0000027</v>
      </c>
      <c r="P21" s="75">
        <f t="shared" si="2"/>
        <v>9.0000027</v>
      </c>
      <c r="Q21" s="73" t="str">
        <f>PROTOKOŁY!B19</f>
        <v>Andryszak Kordian</v>
      </c>
      <c r="S21" s="82">
        <f>PROTOKOŁY!F19</f>
        <v>9</v>
      </c>
      <c r="T21" s="73">
        <f t="shared" si="3"/>
        <v>9</v>
      </c>
      <c r="U21" s="73">
        <v>2.6999999999999996E-06</v>
      </c>
      <c r="V21" s="83">
        <v>18</v>
      </c>
    </row>
    <row r="22" spans="2:22" ht="12.75">
      <c r="B22" s="78">
        <v>19</v>
      </c>
      <c r="C22" s="79" t="str">
        <f t="shared" si="0"/>
        <v>Wróblewski Daniel</v>
      </c>
      <c r="D22" s="80" t="str">
        <f>VLOOKUP(C22,PROTOKOŁY!$B$2:$D$300,3,FALSE)</f>
        <v>SP 2 Mosina</v>
      </c>
      <c r="E22" s="81">
        <f t="shared" si="1"/>
        <v>9.0000045</v>
      </c>
      <c r="P22" s="75">
        <f t="shared" si="2"/>
        <v>9.6000028</v>
      </c>
      <c r="Q22" s="73" t="str">
        <f>PROTOKOŁY!B20</f>
        <v>Makowski Jakub</v>
      </c>
      <c r="S22" s="82">
        <f>PROTOKOŁY!F20</f>
        <v>9.6</v>
      </c>
      <c r="T22" s="73">
        <f t="shared" si="3"/>
        <v>9.6</v>
      </c>
      <c r="U22" s="73">
        <v>2.8E-06</v>
      </c>
      <c r="V22" s="83">
        <v>19</v>
      </c>
    </row>
    <row r="23" spans="2:22" ht="12.75">
      <c r="B23" s="78">
        <v>20</v>
      </c>
      <c r="C23" s="79" t="str">
        <f t="shared" si="0"/>
        <v>Szcześniak Oliwier</v>
      </c>
      <c r="D23" s="80" t="str">
        <f>VLOOKUP(C23,PROTOKOŁY!$B$2:$D$300,3,FALSE)</f>
        <v>SP Wierzonka</v>
      </c>
      <c r="E23" s="81">
        <f t="shared" si="1"/>
        <v>9.0000137</v>
      </c>
      <c r="P23" s="75">
        <f t="shared" si="2"/>
        <v>25.0000029</v>
      </c>
      <c r="Q23" s="73">
        <f>PROTOKOŁY!B21</f>
        <v>0</v>
      </c>
      <c r="S23" s="82">
        <f>PROTOKOŁY!F21</f>
        <v>0</v>
      </c>
      <c r="T23" s="73">
        <f t="shared" si="3"/>
        <v>25</v>
      </c>
      <c r="U23" s="73">
        <v>2.9E-06</v>
      </c>
      <c r="V23" s="83">
        <v>20</v>
      </c>
    </row>
    <row r="24" spans="2:22" ht="12.75">
      <c r="B24" s="78">
        <v>21</v>
      </c>
      <c r="C24" s="79" t="str">
        <f t="shared" si="0"/>
        <v>Rembowski Jerzy</v>
      </c>
      <c r="D24" s="80" t="str">
        <f>VLOOKUP(C24,PROTOKOŁY!$B$2:$D$300,3,FALSE)</f>
        <v>Puszczykowo2.</v>
      </c>
      <c r="E24" s="81">
        <f t="shared" si="1"/>
        <v>9.1000019</v>
      </c>
      <c r="P24" s="75">
        <f t="shared" si="2"/>
        <v>25.000003</v>
      </c>
      <c r="Q24" s="73" t="str">
        <f>PROTOKOŁY!B22</f>
        <v>SZKOŁA</v>
      </c>
      <c r="S24" s="82">
        <f>PROTOKOŁY!F22</f>
        <v>0</v>
      </c>
      <c r="T24" s="73">
        <f t="shared" si="3"/>
        <v>25</v>
      </c>
      <c r="U24" s="73">
        <v>3E-06</v>
      </c>
      <c r="V24" s="83">
        <v>21</v>
      </c>
    </row>
    <row r="25" spans="2:22" ht="12.75">
      <c r="B25" s="78">
        <v>22</v>
      </c>
      <c r="C25" s="79" t="str">
        <f t="shared" si="0"/>
        <v>Karalus Dawid</v>
      </c>
      <c r="D25" s="80" t="str">
        <f>VLOOKUP(C25,PROTOKOŁY!$B$2:$D$300,3,FALSE)</f>
        <v>SP Kostrzyn</v>
      </c>
      <c r="E25" s="81">
        <f t="shared" si="1"/>
        <v>9.1000024</v>
      </c>
      <c r="P25" s="75">
        <f t="shared" si="2"/>
        <v>9.2000031</v>
      </c>
      <c r="Q25" s="73" t="str">
        <f>PROTOKOŁY!B23</f>
        <v>Poganowski Maksymilian</v>
      </c>
      <c r="S25" s="82">
        <f>PROTOKOŁY!F23</f>
        <v>9.2</v>
      </c>
      <c r="T25" s="73">
        <f t="shared" si="3"/>
        <v>9.2</v>
      </c>
      <c r="U25" s="73">
        <v>3.1E-06</v>
      </c>
      <c r="V25" s="83">
        <v>22</v>
      </c>
    </row>
    <row r="26" spans="2:22" ht="12.75">
      <c r="B26" s="78">
        <v>23</v>
      </c>
      <c r="C26" s="79" t="str">
        <f t="shared" si="0"/>
        <v>Bladocha Adrian</v>
      </c>
      <c r="D26" s="80" t="str">
        <f>VLOOKUP(C26,PROTOKOŁY!$B$2:$D$300,3,FALSE)</f>
        <v>SP 1 Kórnik</v>
      </c>
      <c r="E26" s="81">
        <f t="shared" si="1"/>
        <v>9.1000041</v>
      </c>
      <c r="P26" s="75">
        <f t="shared" si="2"/>
        <v>9.3000032</v>
      </c>
      <c r="Q26" s="73" t="str">
        <f>PROTOKOŁY!B24</f>
        <v>Łagoda Marcel</v>
      </c>
      <c r="S26" s="82">
        <f>PROTOKOŁY!F24</f>
        <v>9.3</v>
      </c>
      <c r="T26" s="73">
        <f t="shared" si="3"/>
        <v>9.3</v>
      </c>
      <c r="U26" s="73">
        <v>3.2E-06</v>
      </c>
      <c r="V26" s="83">
        <v>23</v>
      </c>
    </row>
    <row r="27" spans="2:22" ht="12.75">
      <c r="B27" s="78">
        <v>24</v>
      </c>
      <c r="C27" s="79" t="str">
        <f t="shared" si="0"/>
        <v>Sawicki Miłosz</v>
      </c>
      <c r="D27" s="80" t="str">
        <f>VLOOKUP(C27,PROTOKOŁY!$B$2:$D$300,3,FALSE)</f>
        <v>SP Lusowo</v>
      </c>
      <c r="E27" s="81">
        <f t="shared" si="1"/>
        <v>9.1000067</v>
      </c>
      <c r="P27" s="75">
        <f t="shared" si="2"/>
        <v>10.200003299999999</v>
      </c>
      <c r="Q27" s="73" t="str">
        <f>PROTOKOŁY!B25</f>
        <v>Cyrulewski Szymon</v>
      </c>
      <c r="S27" s="82">
        <f>PROTOKOŁY!F25</f>
        <v>10.2</v>
      </c>
      <c r="T27" s="73">
        <f t="shared" si="3"/>
        <v>10.2</v>
      </c>
      <c r="U27" s="73">
        <v>3.2999999999999997E-06</v>
      </c>
      <c r="V27" s="83">
        <v>24</v>
      </c>
    </row>
    <row r="28" spans="2:22" ht="12.75">
      <c r="B28" s="78">
        <v>25</v>
      </c>
      <c r="C28" s="79" t="str">
        <f t="shared" si="0"/>
        <v>Stolarki Arkadiusz</v>
      </c>
      <c r="D28" s="80" t="str">
        <f>VLOOKUP(C28,PROTOKOŁY!$B$2:$D$300,3,FALSE)</f>
        <v>SP Lusowo</v>
      </c>
      <c r="E28" s="81">
        <f t="shared" si="1"/>
        <v>9.1000069</v>
      </c>
      <c r="P28" s="75">
        <f t="shared" si="2"/>
        <v>9.7000034</v>
      </c>
      <c r="Q28" s="73" t="str">
        <f>PROTOKOŁY!B26</f>
        <v>Jankowski Kasper</v>
      </c>
      <c r="S28" s="82">
        <f>PROTOKOŁY!F26</f>
        <v>9.7</v>
      </c>
      <c r="T28" s="73">
        <f t="shared" si="3"/>
        <v>9.7</v>
      </c>
      <c r="U28" s="73">
        <v>3.3999999999999996E-06</v>
      </c>
      <c r="V28" s="83">
        <v>25</v>
      </c>
    </row>
    <row r="29" spans="2:22" ht="12.75">
      <c r="B29" s="78">
        <v>26</v>
      </c>
      <c r="C29" s="79" t="str">
        <f t="shared" si="0"/>
        <v>Dubisz Przemysław</v>
      </c>
      <c r="D29" s="80" t="str">
        <f>VLOOKUP(C29,PROTOKOŁY!$B$2:$D$300,3,FALSE)</f>
        <v>SP Ceradz Kościelny</v>
      </c>
      <c r="E29" s="81">
        <f t="shared" si="1"/>
        <v>9.1000145</v>
      </c>
      <c r="P29" s="75">
        <f t="shared" si="2"/>
        <v>10.0000035</v>
      </c>
      <c r="Q29" s="73" t="str">
        <f>PROTOKOŁY!B27</f>
        <v>Rataj Adrian</v>
      </c>
      <c r="S29" s="82">
        <f>PROTOKOŁY!F27</f>
        <v>10</v>
      </c>
      <c r="T29" s="73">
        <f t="shared" si="3"/>
        <v>10</v>
      </c>
      <c r="U29" s="73">
        <v>3.4999999999999995E-06</v>
      </c>
      <c r="V29" s="83">
        <v>26</v>
      </c>
    </row>
    <row r="30" spans="2:22" ht="12.75">
      <c r="B30" s="78">
        <v>27</v>
      </c>
      <c r="C30" s="79" t="str">
        <f t="shared" si="0"/>
        <v>Poganowski Maksymilian</v>
      </c>
      <c r="D30" s="80" t="str">
        <f>VLOOKUP(C30,PROTOKOŁY!$B$2:$D$300,3,FALSE)</f>
        <v>SP Kórnik Bnin</v>
      </c>
      <c r="E30" s="81">
        <f t="shared" si="1"/>
        <v>9.2000031</v>
      </c>
      <c r="P30" s="75">
        <f t="shared" si="2"/>
        <v>10.4000036</v>
      </c>
      <c r="Q30" s="73" t="str">
        <f>PROTOKOŁY!B28</f>
        <v>Cyrulewski Kuba</v>
      </c>
      <c r="S30" s="82">
        <f>PROTOKOŁY!F28</f>
        <v>10.4</v>
      </c>
      <c r="T30" s="73">
        <f t="shared" si="3"/>
        <v>10.4</v>
      </c>
      <c r="U30" s="73">
        <v>3.5999999999999994E-06</v>
      </c>
      <c r="V30" s="83">
        <v>27</v>
      </c>
    </row>
    <row r="31" spans="2:22" ht="12.75">
      <c r="B31" s="78">
        <v>28</v>
      </c>
      <c r="C31" s="79" t="str">
        <f t="shared" si="0"/>
        <v>Gabski Tymoteusz</v>
      </c>
      <c r="D31" s="80" t="str">
        <f>VLOOKUP(C31,PROTOKOŁY!$B$2:$D$300,3,FALSE)</f>
        <v>SP 1 Kórnik</v>
      </c>
      <c r="E31" s="81">
        <f t="shared" si="1"/>
        <v>9.200003899999999</v>
      </c>
      <c r="P31" s="75">
        <f t="shared" si="2"/>
        <v>25.0000037</v>
      </c>
      <c r="Q31" s="73" t="str">
        <f>PROTOKOŁY!B29</f>
        <v>SZKOŁA</v>
      </c>
      <c r="S31" s="82">
        <f>PROTOKOŁY!F29</f>
        <v>0</v>
      </c>
      <c r="T31" s="73">
        <f t="shared" si="3"/>
        <v>25</v>
      </c>
      <c r="U31" s="73">
        <v>3.7E-06</v>
      </c>
      <c r="V31" s="83">
        <v>28</v>
      </c>
    </row>
    <row r="32" spans="2:22" ht="12.75">
      <c r="B32" s="78">
        <v>29</v>
      </c>
      <c r="C32" s="79" t="str">
        <f t="shared" si="0"/>
        <v>Szulakiewicz Maurycy</v>
      </c>
      <c r="D32" s="80" t="str">
        <f>VLOOKUP(C32,PROTOKOŁY!$B$2:$D$300,3,FALSE)</f>
        <v>SP 2 Mosina</v>
      </c>
      <c r="E32" s="81">
        <f t="shared" si="1"/>
        <v>9.200004799999999</v>
      </c>
      <c r="P32" s="75">
        <f t="shared" si="2"/>
        <v>8.7000038</v>
      </c>
      <c r="Q32" s="73" t="str">
        <f>PROTOKOŁY!B30</f>
        <v>Młynarczyk Filip</v>
      </c>
      <c r="S32" s="82">
        <f>PROTOKOŁY!F30</f>
        <v>8.7</v>
      </c>
      <c r="T32" s="73">
        <f t="shared" si="3"/>
        <v>8.7</v>
      </c>
      <c r="U32" s="73">
        <v>3.8E-06</v>
      </c>
      <c r="V32" s="83">
        <v>29</v>
      </c>
    </row>
    <row r="33" spans="2:22" ht="12.75">
      <c r="B33" s="78">
        <v>30</v>
      </c>
      <c r="C33" s="79" t="str">
        <f t="shared" si="0"/>
        <v>Kabaciński Patryk</v>
      </c>
      <c r="D33" s="80" t="str">
        <f>VLOOKUP(C33,PROTOKOŁY!$B$2:$D$300,3,FALSE)</f>
        <v>SP 2 Mosina</v>
      </c>
      <c r="E33" s="81">
        <f t="shared" si="1"/>
        <v>9.200004999999999</v>
      </c>
      <c r="P33" s="75">
        <f t="shared" si="2"/>
        <v>9.200003899999999</v>
      </c>
      <c r="Q33" s="73" t="str">
        <f>PROTOKOŁY!B31</f>
        <v>Gabski Tymoteusz</v>
      </c>
      <c r="S33" s="82">
        <f>PROTOKOŁY!F31</f>
        <v>9.2</v>
      </c>
      <c r="T33" s="73">
        <f t="shared" si="3"/>
        <v>9.2</v>
      </c>
      <c r="U33" s="73">
        <v>3.9E-06</v>
      </c>
      <c r="V33" s="83">
        <v>30</v>
      </c>
    </row>
    <row r="34" spans="2:22" ht="12.75">
      <c r="B34" s="78">
        <v>31</v>
      </c>
      <c r="C34" s="79" t="str">
        <f t="shared" si="0"/>
        <v>Bromberek Igor</v>
      </c>
      <c r="D34" s="80" t="str">
        <f>VLOOKUP(C34,PROTOKOŁY!$B$2:$D$300,3,FALSE)</f>
        <v>SP 2 Murowana Goślina</v>
      </c>
      <c r="E34" s="81">
        <f t="shared" si="1"/>
        <v>9.2000075</v>
      </c>
      <c r="P34" s="75">
        <f t="shared" si="2"/>
        <v>9.600004</v>
      </c>
      <c r="Q34" s="73" t="str">
        <f>PROTOKOŁY!B32</f>
        <v>Sobiak Oliwier</v>
      </c>
      <c r="S34" s="82">
        <f>PROTOKOŁY!F32</f>
        <v>9.6</v>
      </c>
      <c r="T34" s="73">
        <f t="shared" si="3"/>
        <v>9.6</v>
      </c>
      <c r="U34" s="73">
        <v>4E-06</v>
      </c>
      <c r="V34" s="83">
        <v>31</v>
      </c>
    </row>
    <row r="35" spans="2:22" ht="12.75">
      <c r="B35" s="78">
        <v>32</v>
      </c>
      <c r="C35" s="79" t="str">
        <f t="shared" si="0"/>
        <v>Ryżak Jakub</v>
      </c>
      <c r="D35" s="80" t="str">
        <f>VLOOKUP(C35,PROTOKOŁY!$B$2:$D$300,3,FALSE)</f>
        <v>SP 3 Luboń</v>
      </c>
      <c r="E35" s="81">
        <f t="shared" si="1"/>
        <v>9.2000102</v>
      </c>
      <c r="P35" s="75">
        <f t="shared" si="2"/>
        <v>9.1000041</v>
      </c>
      <c r="Q35" s="73" t="str">
        <f>PROTOKOŁY!B33</f>
        <v>Bladocha Adrian</v>
      </c>
      <c r="S35" s="82">
        <f>PROTOKOŁY!F33</f>
        <v>9.1</v>
      </c>
      <c r="T35" s="73">
        <f t="shared" si="3"/>
        <v>9.1</v>
      </c>
      <c r="U35" s="73">
        <v>4.1E-06</v>
      </c>
      <c r="V35" s="83">
        <v>32</v>
      </c>
    </row>
    <row r="36" spans="2:22" ht="12.75">
      <c r="B36" s="78">
        <v>33</v>
      </c>
      <c r="C36" s="79" t="str">
        <f t="shared" si="0"/>
        <v>Januszko Miłosz</v>
      </c>
      <c r="D36" s="80" t="str">
        <f>VLOOKUP(C36,PROTOKOŁY!$B$2:$D$300,3,FALSE)</f>
        <v>SP 3 Luboń</v>
      </c>
      <c r="E36" s="81">
        <f t="shared" si="1"/>
        <v>9.200010599999999</v>
      </c>
      <c r="P36" s="75">
        <f t="shared" si="2"/>
        <v>10.0000042</v>
      </c>
      <c r="Q36" s="73" t="str">
        <f>PROTOKOŁY!B34</f>
        <v>Pabisiak Krystian</v>
      </c>
      <c r="S36" s="82">
        <f>PROTOKOŁY!F34</f>
        <v>10</v>
      </c>
      <c r="T36" s="73">
        <f t="shared" si="3"/>
        <v>10</v>
      </c>
      <c r="U36" s="73">
        <v>4.2E-06</v>
      </c>
      <c r="V36" s="83">
        <v>33</v>
      </c>
    </row>
    <row r="37" spans="2:22" ht="12.75">
      <c r="B37" s="78">
        <v>34</v>
      </c>
      <c r="C37" s="79" t="str">
        <f t="shared" si="0"/>
        <v>Kordziński Szymon</v>
      </c>
      <c r="D37" s="80" t="str">
        <f>VLOOKUP(C37,PROTOKOŁY!$B$2:$D$300,3,FALSE)</f>
        <v>SP 2 Luboń</v>
      </c>
      <c r="E37" s="81">
        <f t="shared" si="1"/>
        <v>9.200010899999999</v>
      </c>
      <c r="P37" s="75">
        <f t="shared" si="2"/>
        <v>25.0000043</v>
      </c>
      <c r="Q37" s="73">
        <f>PROTOKOŁY!B35</f>
        <v>0</v>
      </c>
      <c r="S37" s="82">
        <f>PROTOKOŁY!F35</f>
        <v>0</v>
      </c>
      <c r="T37" s="73">
        <f t="shared" si="3"/>
        <v>25</v>
      </c>
      <c r="U37" s="73">
        <v>4.2999999999999995E-06</v>
      </c>
      <c r="V37" s="83">
        <v>34</v>
      </c>
    </row>
    <row r="38" spans="2:22" ht="12.75">
      <c r="B38" s="78">
        <v>35</v>
      </c>
      <c r="C38" s="79" t="str">
        <f t="shared" si="0"/>
        <v>Frąckowiak Mateusz</v>
      </c>
      <c r="D38" s="80" t="str">
        <f>VLOOKUP(C38,PROTOKOŁY!$B$2:$D$300,3,FALSE)</f>
        <v>SP Rokietnica</v>
      </c>
      <c r="E38" s="81">
        <f t="shared" si="1"/>
        <v>9.200011799999999</v>
      </c>
      <c r="P38" s="75">
        <f t="shared" si="2"/>
        <v>25.0000044</v>
      </c>
      <c r="Q38" s="73" t="str">
        <f>PROTOKOŁY!B36</f>
        <v>SZKOŁA</v>
      </c>
      <c r="S38" s="82">
        <f>PROTOKOŁY!F36</f>
        <v>0</v>
      </c>
      <c r="T38" s="73">
        <f t="shared" si="3"/>
        <v>25</v>
      </c>
      <c r="U38" s="73">
        <v>4.399999999999999E-06</v>
      </c>
      <c r="V38" s="83">
        <v>35</v>
      </c>
    </row>
    <row r="39" spans="2:22" ht="12.75">
      <c r="B39" s="78">
        <v>36</v>
      </c>
      <c r="C39" s="79" t="str">
        <f t="shared" si="0"/>
        <v>Namysł Jan</v>
      </c>
      <c r="D39" s="80" t="str">
        <f>VLOOKUP(C39,PROTOKOŁY!$B$2:$D$300,3,FALSE)</f>
        <v>Puszczykowo1.</v>
      </c>
      <c r="E39" s="81">
        <f t="shared" si="1"/>
        <v>9.3000012</v>
      </c>
      <c r="P39" s="75">
        <f t="shared" si="2"/>
        <v>9.0000045</v>
      </c>
      <c r="Q39" s="73" t="str">
        <f>PROTOKOŁY!B37</f>
        <v>Wróblewski Daniel</v>
      </c>
      <c r="S39" s="82">
        <f>PROTOKOŁY!F37</f>
        <v>9</v>
      </c>
      <c r="T39" s="73">
        <f t="shared" si="3"/>
        <v>9</v>
      </c>
      <c r="U39" s="73">
        <v>4.5E-06</v>
      </c>
      <c r="V39" s="83">
        <v>36</v>
      </c>
    </row>
    <row r="40" spans="2:22" ht="12.75">
      <c r="B40" s="78">
        <v>37</v>
      </c>
      <c r="C40" s="79" t="str">
        <f t="shared" si="0"/>
        <v>Łagoda Marcel</v>
      </c>
      <c r="D40" s="80" t="str">
        <f>VLOOKUP(C40,PROTOKOŁY!$B$2:$D$300,3,FALSE)</f>
        <v>SP Kórnik Bnin</v>
      </c>
      <c r="E40" s="81">
        <f t="shared" si="1"/>
        <v>9.3000032</v>
      </c>
      <c r="P40" s="75">
        <f t="shared" si="2"/>
        <v>9.6000046</v>
      </c>
      <c r="Q40" s="73" t="str">
        <f>PROTOKOŁY!B38</f>
        <v>Baraniak Mikołaj</v>
      </c>
      <c r="S40" s="82">
        <f>PROTOKOŁY!F38</f>
        <v>9.6</v>
      </c>
      <c r="T40" s="73">
        <f t="shared" si="3"/>
        <v>9.6</v>
      </c>
      <c r="U40" s="73">
        <v>4.6E-06</v>
      </c>
      <c r="V40" s="83">
        <v>37</v>
      </c>
    </row>
    <row r="41" spans="2:22" ht="12.75">
      <c r="B41" s="78">
        <v>38</v>
      </c>
      <c r="C41" s="79" t="str">
        <f t="shared" si="0"/>
        <v>Lipiak Jacek</v>
      </c>
      <c r="D41" s="80" t="str">
        <f>VLOOKUP(C41,PROTOKOŁY!$B$2:$D$300,3,FALSE)</f>
        <v>SP 1 Mosina</v>
      </c>
      <c r="E41" s="81">
        <f t="shared" si="1"/>
        <v>9.3000056</v>
      </c>
      <c r="P41" s="75">
        <f t="shared" si="2"/>
        <v>9.4000047</v>
      </c>
      <c r="Q41" s="73" t="str">
        <f>PROTOKOŁY!B39</f>
        <v>Rozmiarek Mikołaj</v>
      </c>
      <c r="S41" s="82">
        <f>PROTOKOŁY!F39</f>
        <v>9.4</v>
      </c>
      <c r="T41" s="73">
        <f t="shared" si="3"/>
        <v>9.4</v>
      </c>
      <c r="U41" s="73">
        <v>4.7E-06</v>
      </c>
      <c r="V41" s="83">
        <v>38</v>
      </c>
    </row>
    <row r="42" spans="2:22" ht="12.75">
      <c r="B42" s="78">
        <v>39</v>
      </c>
      <c r="C42" s="79" t="str">
        <f t="shared" si="0"/>
        <v>Beszterda Kamil</v>
      </c>
      <c r="D42" s="80" t="str">
        <f>VLOOKUP(C42,PROTOKOŁY!$B$2:$D$300,3,FALSE)</f>
        <v>SP Lusowo</v>
      </c>
      <c r="E42" s="81">
        <f t="shared" si="1"/>
        <v>9.300007</v>
      </c>
      <c r="P42" s="75">
        <f t="shared" si="2"/>
        <v>9.200004799999999</v>
      </c>
      <c r="Q42" s="73" t="str">
        <f>PROTOKOŁY!B40</f>
        <v>Szulakiewicz Maurycy</v>
      </c>
      <c r="S42" s="82">
        <f>PROTOKOŁY!F40</f>
        <v>9.2</v>
      </c>
      <c r="T42" s="73">
        <f t="shared" si="3"/>
        <v>9.2</v>
      </c>
      <c r="U42" s="73">
        <v>4.8E-06</v>
      </c>
      <c r="V42" s="83">
        <v>39</v>
      </c>
    </row>
    <row r="43" spans="2:22" ht="12.75">
      <c r="B43" s="78">
        <v>40</v>
      </c>
      <c r="C43" s="79" t="str">
        <f t="shared" si="0"/>
        <v>Nawrocki Łukasz</v>
      </c>
      <c r="D43" s="80" t="str">
        <f>VLOOKUP(C43,PROTOKOŁY!$B$2:$D$300,3,FALSE)</f>
        <v>SP 2 Murowana Goślina</v>
      </c>
      <c r="E43" s="81">
        <f t="shared" si="1"/>
        <v>9.3000076</v>
      </c>
      <c r="P43" s="75">
        <f t="shared" si="2"/>
        <v>9.4000049</v>
      </c>
      <c r="Q43" s="73" t="str">
        <f>PROTOKOŁY!B41</f>
        <v>Szmyt Stanisław</v>
      </c>
      <c r="S43" s="82">
        <f>PROTOKOŁY!F41</f>
        <v>9.4</v>
      </c>
      <c r="T43" s="73">
        <f t="shared" si="3"/>
        <v>9.4</v>
      </c>
      <c r="U43" s="73">
        <v>4.9E-06</v>
      </c>
      <c r="V43" s="83">
        <v>40</v>
      </c>
    </row>
    <row r="44" spans="2:22" ht="12.75">
      <c r="B44" s="78">
        <v>41</v>
      </c>
      <c r="C44" s="79" t="str">
        <f t="shared" si="0"/>
        <v>Marcinkowski Daniel</v>
      </c>
      <c r="D44" s="80" t="str">
        <f>VLOOKUP(C44,PROTOKOŁY!$B$2:$D$300,3,FALSE)</f>
        <v>SP 2 Murowana Goślina</v>
      </c>
      <c r="E44" s="81">
        <f t="shared" si="1"/>
        <v>9.3000077</v>
      </c>
      <c r="P44" s="75">
        <f t="shared" si="2"/>
        <v>9.200004999999999</v>
      </c>
      <c r="Q44" s="73" t="str">
        <f>PROTOKOŁY!B42</f>
        <v>Kabaciński Patryk</v>
      </c>
      <c r="S44" s="82">
        <f>PROTOKOŁY!F42</f>
        <v>9.2</v>
      </c>
      <c r="T44" s="73">
        <f t="shared" si="3"/>
        <v>9.2</v>
      </c>
      <c r="U44" s="73">
        <v>4.9999999999999996E-06</v>
      </c>
      <c r="V44" s="83">
        <v>41</v>
      </c>
    </row>
    <row r="45" spans="2:22" ht="12.75">
      <c r="B45" s="78">
        <v>42</v>
      </c>
      <c r="C45" s="79" t="str">
        <f t="shared" si="0"/>
        <v>Brzuska Jakub</v>
      </c>
      <c r="D45" s="80" t="str">
        <f>VLOOKUP(C45,PROTOKOŁY!$B$2:$D$300,3,FALSE)</f>
        <v>SP Krosno</v>
      </c>
      <c r="E45" s="81">
        <f t="shared" si="1"/>
        <v>9.300008</v>
      </c>
      <c r="P45" s="75">
        <f t="shared" si="2"/>
        <v>25.0000051</v>
      </c>
      <c r="Q45" s="73" t="str">
        <f>PROTOKOŁY!B43</f>
        <v>SZKOŁA</v>
      </c>
      <c r="S45" s="82">
        <f>PROTOKOŁY!F43</f>
        <v>0</v>
      </c>
      <c r="T45" s="73">
        <f t="shared" si="3"/>
        <v>25</v>
      </c>
      <c r="U45" s="73">
        <v>5.0999999999999995E-06</v>
      </c>
      <c r="V45" s="83">
        <v>42</v>
      </c>
    </row>
    <row r="46" spans="2:22" ht="12.75">
      <c r="B46" s="78">
        <v>43</v>
      </c>
      <c r="C46" s="79" t="str">
        <f t="shared" si="0"/>
        <v>Gębski Wojciech</v>
      </c>
      <c r="D46" s="80" t="str">
        <f>VLOOKUP(C46,PROTOKOŁY!$B$2:$D$300,3,FALSE)</f>
        <v>SP Krosno</v>
      </c>
      <c r="E46" s="81">
        <f t="shared" si="1"/>
        <v>9.3000083</v>
      </c>
      <c r="P46" s="75">
        <f t="shared" si="2"/>
        <v>10.9000052</v>
      </c>
      <c r="Q46" s="73" t="str">
        <f>PROTOKOŁY!B44</f>
        <v>Tobys Przemysław</v>
      </c>
      <c r="S46" s="82">
        <f>PROTOKOŁY!F44</f>
        <v>10.9</v>
      </c>
      <c r="T46" s="73">
        <f t="shared" si="3"/>
        <v>10.9</v>
      </c>
      <c r="U46" s="73">
        <v>5.199999999999999E-06</v>
      </c>
      <c r="V46" s="83">
        <v>43</v>
      </c>
    </row>
    <row r="47" spans="2:22" ht="12.75">
      <c r="B47" s="78">
        <v>44</v>
      </c>
      <c r="C47" s="79" t="str">
        <f t="shared" si="0"/>
        <v>Pięta Hubert</v>
      </c>
      <c r="D47" s="80" t="str">
        <f>VLOOKUP(C47,PROTOKOŁY!$B$2:$D$300,3,FALSE)</f>
        <v>SP Suchy Las</v>
      </c>
      <c r="E47" s="81">
        <f t="shared" si="1"/>
        <v>9.300009900000001</v>
      </c>
      <c r="P47" s="75">
        <f t="shared" si="2"/>
        <v>8.9000053</v>
      </c>
      <c r="Q47" s="73" t="str">
        <f>PROTOKOŁY!B45</f>
        <v>Demut Mikołaj</v>
      </c>
      <c r="S47" s="82">
        <f>PROTOKOŁY!F45</f>
        <v>8.9</v>
      </c>
      <c r="T47" s="73">
        <f t="shared" si="3"/>
        <v>8.9</v>
      </c>
      <c r="U47" s="73">
        <v>5.299999999999999E-06</v>
      </c>
      <c r="V47" s="83">
        <v>44</v>
      </c>
    </row>
    <row r="48" spans="2:22" ht="12.75">
      <c r="B48" s="78">
        <v>45</v>
      </c>
      <c r="C48" s="79" t="str">
        <f t="shared" si="0"/>
        <v>Nowak Antek</v>
      </c>
      <c r="D48" s="80" t="str">
        <f>VLOOKUP(C48,PROTOKOŁY!$B$2:$D$300,3,FALSE)</f>
        <v>SP 3 Luboń</v>
      </c>
      <c r="E48" s="81">
        <f t="shared" si="1"/>
        <v>9.300010400000001</v>
      </c>
      <c r="P48" s="75">
        <f t="shared" si="2"/>
        <v>10.600005399999999</v>
      </c>
      <c r="Q48" s="73" t="str">
        <f>PROTOKOŁY!B46</f>
        <v>Szczepaniak Łukasz</v>
      </c>
      <c r="S48" s="82">
        <f>PROTOKOŁY!F46</f>
        <v>10.6</v>
      </c>
      <c r="T48" s="73">
        <f t="shared" si="3"/>
        <v>10.6</v>
      </c>
      <c r="U48" s="73">
        <v>5.4E-06</v>
      </c>
      <c r="V48" s="83">
        <v>45</v>
      </c>
    </row>
    <row r="49" spans="2:22" ht="12.75">
      <c r="B49" s="78">
        <v>46</v>
      </c>
      <c r="C49" s="79" t="str">
        <f t="shared" si="0"/>
        <v>Białowąs Olek</v>
      </c>
      <c r="D49" s="80" t="str">
        <f>VLOOKUP(C49,PROTOKOŁY!$B$2:$D$300,3,FALSE)</f>
        <v>SP 2 Luboń</v>
      </c>
      <c r="E49" s="81">
        <f t="shared" si="1"/>
        <v>9.3000111</v>
      </c>
      <c r="P49" s="75">
        <f t="shared" si="2"/>
        <v>10.4000055</v>
      </c>
      <c r="Q49" s="73" t="str">
        <f>PROTOKOŁY!B47</f>
        <v>Pogonowski Piotr</v>
      </c>
      <c r="S49" s="82">
        <f>PROTOKOŁY!F47</f>
        <v>10.4</v>
      </c>
      <c r="T49" s="73">
        <f t="shared" si="3"/>
        <v>10.4</v>
      </c>
      <c r="U49" s="73">
        <v>5.5E-06</v>
      </c>
      <c r="V49" s="83">
        <v>46</v>
      </c>
    </row>
    <row r="50" spans="2:22" ht="12.75">
      <c r="B50" s="78">
        <v>47</v>
      </c>
      <c r="C50" s="79" t="str">
        <f t="shared" si="0"/>
        <v>Hasiak Mateusz</v>
      </c>
      <c r="D50" s="80" t="str">
        <f>VLOOKUP(C50,PROTOKOŁY!$B$2:$D$300,3,FALSE)</f>
        <v>Puszczykowo2.</v>
      </c>
      <c r="E50" s="81">
        <f t="shared" si="1"/>
        <v>9.400002200000001</v>
      </c>
      <c r="P50" s="75">
        <f t="shared" si="2"/>
        <v>9.3000056</v>
      </c>
      <c r="Q50" s="73" t="str">
        <f>PROTOKOŁY!B48</f>
        <v>Lipiak Jacek</v>
      </c>
      <c r="S50" s="82">
        <f>PROTOKOŁY!F48</f>
        <v>9.3</v>
      </c>
      <c r="T50" s="73">
        <f t="shared" si="3"/>
        <v>9.3</v>
      </c>
      <c r="U50" s="73">
        <v>5.6E-06</v>
      </c>
      <c r="V50" s="83">
        <v>47</v>
      </c>
    </row>
    <row r="51" spans="2:22" ht="12.75">
      <c r="B51" s="78">
        <v>48</v>
      </c>
      <c r="C51" s="79" t="str">
        <f t="shared" si="0"/>
        <v>Rozmiarek Mikołaj</v>
      </c>
      <c r="D51" s="80" t="str">
        <f>VLOOKUP(C51,PROTOKOŁY!$B$2:$D$300,3,FALSE)</f>
        <v>SP 2 Mosina</v>
      </c>
      <c r="E51" s="81">
        <f t="shared" si="1"/>
        <v>9.4000047</v>
      </c>
      <c r="P51" s="75">
        <f t="shared" si="2"/>
        <v>10.0000057</v>
      </c>
      <c r="Q51" s="73" t="str">
        <f>PROTOKOŁY!B49</f>
        <v>Leśniewicz Bartosz</v>
      </c>
      <c r="S51" s="82">
        <f>PROTOKOŁY!F49</f>
        <v>10</v>
      </c>
      <c r="T51" s="73">
        <f t="shared" si="3"/>
        <v>10</v>
      </c>
      <c r="U51" s="73">
        <v>5.7E-06</v>
      </c>
      <c r="V51" s="83">
        <v>48</v>
      </c>
    </row>
    <row r="52" spans="2:22" ht="12.75">
      <c r="B52" s="78">
        <v>49</v>
      </c>
      <c r="C52" s="79" t="str">
        <f t="shared" si="0"/>
        <v>Szmyt Stanisław</v>
      </c>
      <c r="D52" s="80" t="str">
        <f>VLOOKUP(C52,PROTOKOŁY!$B$2:$D$300,3,FALSE)</f>
        <v>SP 2 Mosina</v>
      </c>
      <c r="E52" s="81">
        <f t="shared" si="1"/>
        <v>9.4000049</v>
      </c>
      <c r="P52" s="75">
        <f t="shared" si="2"/>
        <v>25.0000058</v>
      </c>
      <c r="Q52" s="73" t="str">
        <f>PROTOKOŁY!B50</f>
        <v>SZKOŁA</v>
      </c>
      <c r="S52" s="82">
        <f>PROTOKOŁY!F50</f>
        <v>0</v>
      </c>
      <c r="T52" s="73">
        <f t="shared" si="3"/>
        <v>25</v>
      </c>
      <c r="U52" s="73">
        <v>5.7999999999999995E-06</v>
      </c>
      <c r="V52" s="83">
        <v>49</v>
      </c>
    </row>
    <row r="53" spans="2:22" ht="12.75">
      <c r="B53" s="78">
        <v>50</v>
      </c>
      <c r="C53" s="79" t="str">
        <f t="shared" si="0"/>
        <v>Możdżeń Antoni</v>
      </c>
      <c r="D53" s="80" t="str">
        <f>VLOOKUP(C53,PROTOKOŁY!$B$2:$D$300,3,FALSE)</f>
        <v>SP Lusowo</v>
      </c>
      <c r="E53" s="81">
        <f t="shared" si="1"/>
        <v>9.4000068</v>
      </c>
      <c r="P53" s="75">
        <f t="shared" si="2"/>
        <v>10.200005899999999</v>
      </c>
      <c r="Q53" s="73" t="str">
        <f>PROTOKOŁY!B51</f>
        <v>Jóźwiak Szymon</v>
      </c>
      <c r="S53" s="82">
        <f>PROTOKOŁY!F51</f>
        <v>10.2</v>
      </c>
      <c r="T53" s="73">
        <f t="shared" si="3"/>
        <v>10.2</v>
      </c>
      <c r="U53" s="73">
        <v>5.899999999999999E-06</v>
      </c>
      <c r="V53" s="83">
        <v>50</v>
      </c>
    </row>
    <row r="54" spans="2:22" ht="12.75">
      <c r="B54" s="78">
        <v>51</v>
      </c>
      <c r="C54" s="79" t="str">
        <f t="shared" si="0"/>
        <v>Miazek Michał</v>
      </c>
      <c r="D54" s="80" t="str">
        <f>VLOOKUP(C54,PROTOKOŁY!$B$2:$D$300,3,FALSE)</f>
        <v>SP 5 Swarzędz</v>
      </c>
      <c r="E54" s="81">
        <f t="shared" si="1"/>
        <v>9.4000087</v>
      </c>
      <c r="P54" s="75">
        <f t="shared" si="2"/>
        <v>9.900006000000001</v>
      </c>
      <c r="Q54" s="73" t="str">
        <f>PROTOKOŁY!B52</f>
        <v>Śliwiński jakub</v>
      </c>
      <c r="S54" s="82">
        <f>PROTOKOŁY!F52</f>
        <v>9.9</v>
      </c>
      <c r="T54" s="73">
        <f t="shared" si="3"/>
        <v>9.9</v>
      </c>
      <c r="U54" s="73">
        <v>5.999999999999999E-06</v>
      </c>
      <c r="V54" s="83">
        <v>51</v>
      </c>
    </row>
    <row r="55" spans="2:22" ht="12.75">
      <c r="B55" s="78">
        <v>52</v>
      </c>
      <c r="C55" s="79" t="str">
        <f t="shared" si="0"/>
        <v>Cholenicki Piotr</v>
      </c>
      <c r="D55" s="80" t="str">
        <f>VLOOKUP(C55,PROTOKOŁY!$B$2:$D$300,3,FALSE)</f>
        <v>SP 5 Swarzędz</v>
      </c>
      <c r="E55" s="81">
        <f t="shared" si="1"/>
        <v>9.4000091</v>
      </c>
      <c r="P55" s="75">
        <f t="shared" si="2"/>
        <v>10.800006100000001</v>
      </c>
      <c r="Q55" s="73" t="str">
        <f>PROTOKOŁY!B53</f>
        <v>Żaba Paweł</v>
      </c>
      <c r="S55" s="82">
        <f>PROTOKOŁY!F53</f>
        <v>10.8</v>
      </c>
      <c r="T55" s="73">
        <f t="shared" si="3"/>
        <v>10.8</v>
      </c>
      <c r="U55" s="73">
        <v>6.099999999999999E-06</v>
      </c>
      <c r="V55" s="83">
        <v>52</v>
      </c>
    </row>
    <row r="56" spans="2:22" ht="12.75">
      <c r="B56" s="78">
        <v>53</v>
      </c>
      <c r="C56" s="79" t="str">
        <f t="shared" si="0"/>
        <v>Idziak Wiktor</v>
      </c>
      <c r="D56" s="80" t="str">
        <f>VLOOKUP(C56,PROTOKOŁY!$B$2:$D$300,3,FALSE)</f>
        <v>SP 2 Luboń</v>
      </c>
      <c r="E56" s="81">
        <f t="shared" si="1"/>
        <v>9.4000108</v>
      </c>
      <c r="P56" s="75">
        <f t="shared" si="2"/>
        <v>9.8000062</v>
      </c>
      <c r="Q56" s="73" t="str">
        <f>PROTOKOŁY!B54</f>
        <v>Cieniawa Jakub</v>
      </c>
      <c r="S56" s="82">
        <f>PROTOKOŁY!F54</f>
        <v>9.8</v>
      </c>
      <c r="T56" s="73">
        <f t="shared" si="3"/>
        <v>9.8</v>
      </c>
      <c r="U56" s="73">
        <v>6.199999999999999E-06</v>
      </c>
      <c r="V56" s="83">
        <v>53</v>
      </c>
    </row>
    <row r="57" spans="2:22" ht="12.75">
      <c r="B57" s="78">
        <v>54</v>
      </c>
      <c r="C57" s="79" t="str">
        <f t="shared" si="0"/>
        <v>Sobisiak Łukasz</v>
      </c>
      <c r="D57" s="80" t="str">
        <f>VLOOKUP(C57,PROTOKOŁY!$B$2:$D$300,3,FALSE)</f>
        <v>SP Modrze</v>
      </c>
      <c r="E57" s="81">
        <f t="shared" si="1"/>
        <v>9.4000124</v>
      </c>
      <c r="P57" s="75">
        <f t="shared" si="2"/>
        <v>10.1000063</v>
      </c>
      <c r="Q57" s="73" t="str">
        <f>PROTOKOŁY!B55</f>
        <v>Czekała Antoni</v>
      </c>
      <c r="S57" s="82">
        <f>PROTOKOŁY!F55</f>
        <v>10.1</v>
      </c>
      <c r="T57" s="73">
        <f t="shared" si="3"/>
        <v>10.1</v>
      </c>
      <c r="U57" s="73">
        <v>6.3E-06</v>
      </c>
      <c r="V57" s="83">
        <v>54</v>
      </c>
    </row>
    <row r="58" spans="2:22" ht="12.75">
      <c r="B58" s="78">
        <v>55</v>
      </c>
      <c r="C58" s="79" t="str">
        <f t="shared" si="0"/>
        <v>Wojda Norbert</v>
      </c>
      <c r="D58" s="80" t="str">
        <f>VLOOKUP(C58,PROTOKOŁY!$B$2:$D$300,3,FALSE)</f>
        <v>SP Modrze</v>
      </c>
      <c r="E58" s="81">
        <f t="shared" si="1"/>
        <v>9.4000126</v>
      </c>
      <c r="P58" s="75">
        <f t="shared" si="2"/>
        <v>25.0000064</v>
      </c>
      <c r="Q58" s="73">
        <f>PROTOKOŁY!B56</f>
        <v>0</v>
      </c>
      <c r="S58" s="82">
        <f>PROTOKOŁY!F56</f>
        <v>0</v>
      </c>
      <c r="T58" s="73">
        <f t="shared" si="3"/>
        <v>25</v>
      </c>
      <c r="U58" s="73">
        <v>6.4E-06</v>
      </c>
      <c r="V58" s="83">
        <v>55</v>
      </c>
    </row>
    <row r="59" spans="2:22" ht="12.75">
      <c r="B59" s="78">
        <v>56</v>
      </c>
      <c r="C59" s="79" t="str">
        <f t="shared" si="0"/>
        <v>Magdziński Kacper</v>
      </c>
      <c r="D59" s="80" t="str">
        <f>VLOOKUP(C59,PROTOKOŁY!$B$2:$D$300,3,FALSE)</f>
        <v>SP Wierzonka</v>
      </c>
      <c r="E59" s="81">
        <f t="shared" si="1"/>
        <v>9.400013600000001</v>
      </c>
      <c r="P59" s="75">
        <f t="shared" si="2"/>
        <v>25.0000065</v>
      </c>
      <c r="Q59" s="73" t="str">
        <f>PROTOKOŁY!B57</f>
        <v>SZKOŁA</v>
      </c>
      <c r="S59" s="82">
        <f>PROTOKOŁY!F57</f>
        <v>0</v>
      </c>
      <c r="T59" s="73">
        <f t="shared" si="3"/>
        <v>25</v>
      </c>
      <c r="U59" s="73">
        <v>6.5E-06</v>
      </c>
      <c r="V59" s="83">
        <v>56</v>
      </c>
    </row>
    <row r="60" spans="2:22" ht="12.75">
      <c r="B60" s="78">
        <v>57</v>
      </c>
      <c r="C60" s="79" t="str">
        <f t="shared" si="0"/>
        <v>Szejn Wiktor</v>
      </c>
      <c r="D60" s="80" t="str">
        <f>VLOOKUP(C60,PROTOKOŁY!$B$2:$D$300,3,FALSE)</f>
        <v>Puszczykowo1.</v>
      </c>
      <c r="E60" s="81">
        <f t="shared" si="1"/>
        <v>9.5000014</v>
      </c>
      <c r="P60" s="75">
        <f t="shared" si="2"/>
        <v>8.800006600000001</v>
      </c>
      <c r="Q60" s="73" t="str">
        <f>PROTOKOŁY!B58</f>
        <v>Polaczyk jkub</v>
      </c>
      <c r="S60" s="82">
        <f>PROTOKOŁY!F58</f>
        <v>8.8</v>
      </c>
      <c r="T60" s="73">
        <f t="shared" si="3"/>
        <v>8.8</v>
      </c>
      <c r="U60" s="73">
        <v>6.5999999999999995E-06</v>
      </c>
      <c r="V60" s="83">
        <v>57</v>
      </c>
    </row>
    <row r="61" spans="2:22" ht="12.75">
      <c r="B61" s="78">
        <v>58</v>
      </c>
      <c r="C61" s="79" t="str">
        <f t="shared" si="0"/>
        <v>Lisek Tomasz</v>
      </c>
      <c r="D61" s="80" t="str">
        <f>VLOOKUP(C61,PROTOKOŁY!$B$2:$D$300,3,FALSE)</f>
        <v>SP Suchy Las</v>
      </c>
      <c r="E61" s="81">
        <f t="shared" si="1"/>
        <v>9.5000097</v>
      </c>
      <c r="P61" s="75">
        <f t="shared" si="2"/>
        <v>9.1000067</v>
      </c>
      <c r="Q61" s="73" t="str">
        <f>PROTOKOŁY!B59</f>
        <v>Sawicki Miłosz</v>
      </c>
      <c r="S61" s="82">
        <f>PROTOKOŁY!F59</f>
        <v>9.1</v>
      </c>
      <c r="T61" s="73">
        <f t="shared" si="3"/>
        <v>9.1</v>
      </c>
      <c r="U61" s="73">
        <v>6.699999999999999E-06</v>
      </c>
      <c r="V61" s="83">
        <v>58</v>
      </c>
    </row>
    <row r="62" spans="2:22" ht="12.75">
      <c r="B62" s="78">
        <v>59</v>
      </c>
      <c r="C62" s="79" t="str">
        <f t="shared" si="0"/>
        <v>Kleczka Jakub</v>
      </c>
      <c r="D62" s="80" t="str">
        <f>VLOOKUP(C62,PROTOKOŁY!$B$2:$D$300,3,FALSE)</f>
        <v>SP 3 Luboń</v>
      </c>
      <c r="E62" s="81">
        <f t="shared" si="1"/>
        <v>9.5000103</v>
      </c>
      <c r="P62" s="75">
        <f t="shared" si="2"/>
        <v>9.4000068</v>
      </c>
      <c r="Q62" s="73" t="str">
        <f>PROTOKOŁY!B60</f>
        <v>Możdżeń Antoni</v>
      </c>
      <c r="S62" s="82">
        <f>PROTOKOŁY!F60</f>
        <v>9.4</v>
      </c>
      <c r="T62" s="73">
        <f t="shared" si="3"/>
        <v>9.4</v>
      </c>
      <c r="U62" s="73">
        <v>6.799999999999999E-06</v>
      </c>
      <c r="V62" s="83">
        <v>59</v>
      </c>
    </row>
    <row r="63" spans="2:22" ht="12.75">
      <c r="B63" s="78">
        <v>60</v>
      </c>
      <c r="C63" s="79" t="str">
        <f t="shared" si="0"/>
        <v>Michalski Piotr</v>
      </c>
      <c r="D63" s="80" t="str">
        <f>VLOOKUP(C63,PROTOKOŁY!$B$2:$D$300,3,FALSE)</f>
        <v>SP 3 Luboń</v>
      </c>
      <c r="E63" s="81">
        <f t="shared" si="1"/>
        <v>9.5000105</v>
      </c>
      <c r="P63" s="75">
        <f t="shared" si="2"/>
        <v>9.1000069</v>
      </c>
      <c r="Q63" s="73" t="str">
        <f>PROTOKOŁY!B61</f>
        <v>Stolarki Arkadiusz</v>
      </c>
      <c r="S63" s="82">
        <f>PROTOKOŁY!F61</f>
        <v>9.1</v>
      </c>
      <c r="T63" s="73">
        <f t="shared" si="3"/>
        <v>9.1</v>
      </c>
      <c r="U63" s="73">
        <v>6.899999999999999E-06</v>
      </c>
      <c r="V63" s="83">
        <v>60</v>
      </c>
    </row>
    <row r="64" spans="2:22" ht="12.75">
      <c r="B64" s="78">
        <v>61</v>
      </c>
      <c r="C64" s="79" t="str">
        <f t="shared" si="0"/>
        <v>Lewicki Jacek</v>
      </c>
      <c r="D64" s="80" t="str">
        <f>VLOOKUP(C64,PROTOKOŁY!$B$2:$D$300,3,FALSE)</f>
        <v>SP 2 Luboń</v>
      </c>
      <c r="E64" s="81">
        <f t="shared" si="1"/>
        <v>9.500011</v>
      </c>
      <c r="P64" s="75">
        <f t="shared" si="2"/>
        <v>9.300007</v>
      </c>
      <c r="Q64" s="73" t="str">
        <f>PROTOKOŁY!B62</f>
        <v>Beszterda Kamil</v>
      </c>
      <c r="S64" s="82">
        <f>PROTOKOŁY!F62</f>
        <v>9.3</v>
      </c>
      <c r="T64" s="73">
        <f t="shared" si="3"/>
        <v>9.3</v>
      </c>
      <c r="U64" s="73">
        <v>7E-06</v>
      </c>
      <c r="V64" s="83">
        <v>61</v>
      </c>
    </row>
    <row r="65" spans="2:22" ht="12.75">
      <c r="B65" s="78">
        <v>62</v>
      </c>
      <c r="C65" s="79" t="str">
        <f t="shared" si="0"/>
        <v>Hoszowski Michał</v>
      </c>
      <c r="D65" s="80" t="str">
        <f>VLOOKUP(C65,PROTOKOŁY!$B$2:$D$300,3,FALSE)</f>
        <v>SP Rokietnica</v>
      </c>
      <c r="E65" s="81">
        <f t="shared" si="1"/>
        <v>9.5000119</v>
      </c>
      <c r="P65" s="75">
        <f t="shared" si="2"/>
        <v>25.0000071</v>
      </c>
      <c r="Q65" s="73">
        <f>PROTOKOŁY!B63</f>
        <v>0</v>
      </c>
      <c r="S65" s="82">
        <f>PROTOKOŁY!F63</f>
        <v>0</v>
      </c>
      <c r="T65" s="73">
        <f t="shared" si="3"/>
        <v>25</v>
      </c>
      <c r="U65" s="73">
        <v>7.1E-06</v>
      </c>
      <c r="V65" s="83">
        <v>62</v>
      </c>
    </row>
    <row r="66" spans="2:22" ht="12.75">
      <c r="B66" s="78">
        <v>63</v>
      </c>
      <c r="C66" s="79" t="str">
        <f t="shared" si="0"/>
        <v>Makowski Jakub</v>
      </c>
      <c r="D66" s="80" t="str">
        <f>VLOOKUP(C66,PROTOKOŁY!$B$2:$D$300,3,FALSE)</f>
        <v>SP Kostrzyn</v>
      </c>
      <c r="E66" s="81">
        <f t="shared" si="1"/>
        <v>9.6000028</v>
      </c>
      <c r="P66" s="75">
        <f t="shared" si="2"/>
        <v>25.0000072</v>
      </c>
      <c r="Q66" s="73" t="str">
        <f>PROTOKOŁY!B64</f>
        <v>SZKOŁA</v>
      </c>
      <c r="S66" s="82">
        <f>PROTOKOŁY!F64</f>
        <v>0</v>
      </c>
      <c r="T66" s="73">
        <f t="shared" si="3"/>
        <v>25</v>
      </c>
      <c r="U66" s="73">
        <v>7.2E-06</v>
      </c>
      <c r="V66" s="83">
        <v>63</v>
      </c>
    </row>
    <row r="67" spans="2:22" ht="12.75">
      <c r="B67" s="78">
        <v>64</v>
      </c>
      <c r="C67" s="79" t="str">
        <f t="shared" si="0"/>
        <v>Sobiak Oliwier</v>
      </c>
      <c r="D67" s="80" t="str">
        <f>VLOOKUP(C67,PROTOKOŁY!$B$2:$D$300,3,FALSE)</f>
        <v>SP 1 Kórnik</v>
      </c>
      <c r="E67" s="81">
        <f t="shared" si="1"/>
        <v>9.600004</v>
      </c>
      <c r="P67" s="75">
        <f t="shared" si="2"/>
        <v>8.5000073</v>
      </c>
      <c r="Q67" s="73" t="str">
        <f>PROTOKOŁY!B65</f>
        <v>Błachowiak Mateusz</v>
      </c>
      <c r="S67" s="82">
        <f>PROTOKOŁY!F65</f>
        <v>8.5</v>
      </c>
      <c r="T67" s="73">
        <f t="shared" si="3"/>
        <v>8.5</v>
      </c>
      <c r="U67" s="73">
        <v>7.2999999999999996E-06</v>
      </c>
      <c r="V67" s="83">
        <v>64</v>
      </c>
    </row>
    <row r="68" spans="2:22" ht="12.75">
      <c r="B68" s="78">
        <v>65</v>
      </c>
      <c r="C68" s="79" t="str">
        <f t="shared" si="0"/>
        <v>Baraniak Mikołaj</v>
      </c>
      <c r="D68" s="80" t="str">
        <f>VLOOKUP(C68,PROTOKOŁY!$B$2:$D$300,3,FALSE)</f>
        <v>SP 2 Mosina</v>
      </c>
      <c r="E68" s="81">
        <f t="shared" si="1"/>
        <v>9.6000046</v>
      </c>
      <c r="P68" s="75">
        <f t="shared" si="2"/>
        <v>9.600007399999999</v>
      </c>
      <c r="Q68" s="73" t="str">
        <f>PROTOKOŁY!B66</f>
        <v>Zachwyc Marcel</v>
      </c>
      <c r="S68" s="82">
        <f>PROTOKOŁY!F66</f>
        <v>9.6</v>
      </c>
      <c r="T68" s="73">
        <f t="shared" si="3"/>
        <v>9.6</v>
      </c>
      <c r="U68" s="73">
        <v>7.3999999999999995E-06</v>
      </c>
      <c r="V68" s="83">
        <v>65</v>
      </c>
    </row>
    <row r="69" spans="2:22" ht="12.75">
      <c r="B69" s="78">
        <v>66</v>
      </c>
      <c r="C69" s="79" t="str">
        <f aca="true" t="shared" si="4" ref="C69:C132">VLOOKUP(E69,P$4:Q$260,2,FALSE)</f>
        <v>Zachwyc Marcel</v>
      </c>
      <c r="D69" s="80" t="str">
        <f>VLOOKUP(C69,PROTOKOŁY!$B$2:$D$300,3,FALSE)</f>
        <v>SP 2 Murowana Goślina</v>
      </c>
      <c r="E69" s="81">
        <f aca="true" t="shared" si="5" ref="E69:E132">SMALL(P$4:P$260,V69)</f>
        <v>9.600007399999999</v>
      </c>
      <c r="P69" s="75">
        <f aca="true" t="shared" si="6" ref="P69:P132">T69+U69</f>
        <v>9.2000075</v>
      </c>
      <c r="Q69" s="73" t="str">
        <f>PROTOKOŁY!B67</f>
        <v>Bromberek Igor</v>
      </c>
      <c r="S69" s="82">
        <f>PROTOKOŁY!F67</f>
        <v>9.2</v>
      </c>
      <c r="T69" s="73">
        <f aca="true" t="shared" si="7" ref="T69:T132">IF(S69=0,25,S69)</f>
        <v>9.2</v>
      </c>
      <c r="U69" s="73">
        <v>7.499999999999999E-06</v>
      </c>
      <c r="V69" s="83">
        <v>66</v>
      </c>
    </row>
    <row r="70" spans="2:22" ht="12.75">
      <c r="B70" s="78">
        <v>67</v>
      </c>
      <c r="C70" s="79" t="str">
        <f t="shared" si="4"/>
        <v>Kwitkowski Bartosz</v>
      </c>
      <c r="D70" s="80" t="str">
        <f>VLOOKUP(C70,PROTOKOŁY!$B$2:$D$300,3,FALSE)</f>
        <v>SP Krosno</v>
      </c>
      <c r="E70" s="81">
        <f t="shared" si="5"/>
        <v>9.6000085</v>
      </c>
      <c r="P70" s="75">
        <f t="shared" si="6"/>
        <v>9.3000076</v>
      </c>
      <c r="Q70" s="73" t="str">
        <f>PROTOKOŁY!B68</f>
        <v>Nawrocki Łukasz</v>
      </c>
      <c r="S70" s="82">
        <f>PROTOKOŁY!F68</f>
        <v>9.3</v>
      </c>
      <c r="T70" s="73">
        <f t="shared" si="7"/>
        <v>9.3</v>
      </c>
      <c r="U70" s="73">
        <v>7.599999999999999E-06</v>
      </c>
      <c r="V70" s="83">
        <v>67</v>
      </c>
    </row>
    <row r="71" spans="2:22" ht="12.75">
      <c r="B71" s="78">
        <v>68</v>
      </c>
      <c r="C71" s="79" t="str">
        <f t="shared" si="4"/>
        <v>Kwitowski Damian</v>
      </c>
      <c r="D71" s="80" t="str">
        <f>VLOOKUP(C71,PROTOKOŁY!$B$2:$D$300,3,FALSE)</f>
        <v>SP 5 Swarzędz</v>
      </c>
      <c r="E71" s="81">
        <f t="shared" si="5"/>
        <v>9.600009</v>
      </c>
      <c r="P71" s="75">
        <f t="shared" si="6"/>
        <v>9.3000077</v>
      </c>
      <c r="Q71" s="73" t="str">
        <f>PROTOKOŁY!B69</f>
        <v>Marcinkowski Daniel</v>
      </c>
      <c r="S71" s="82">
        <f>PROTOKOŁY!F69</f>
        <v>9.3</v>
      </c>
      <c r="T71" s="73">
        <f t="shared" si="7"/>
        <v>9.3</v>
      </c>
      <c r="U71" s="73">
        <v>7.699999999999999E-06</v>
      </c>
      <c r="V71" s="83">
        <v>68</v>
      </c>
    </row>
    <row r="72" spans="2:22" ht="12.75">
      <c r="B72" s="78">
        <v>69</v>
      </c>
      <c r="C72" s="79" t="str">
        <f t="shared" si="4"/>
        <v>Adamczak Mateusz</v>
      </c>
      <c r="D72" s="80" t="str">
        <f>VLOOKUP(C72,PROTOKOŁY!$B$2:$D$300,3,FALSE)</f>
        <v>SP Suchy Las</v>
      </c>
      <c r="E72" s="81">
        <f t="shared" si="5"/>
        <v>9.6000096</v>
      </c>
      <c r="P72" s="75">
        <f t="shared" si="6"/>
        <v>10.6000078</v>
      </c>
      <c r="Q72" s="73" t="str">
        <f>PROTOKOŁY!B70</f>
        <v>Cur Kacper</v>
      </c>
      <c r="S72" s="82">
        <f>PROTOKOŁY!F70</f>
        <v>10.6</v>
      </c>
      <c r="T72" s="73">
        <f t="shared" si="7"/>
        <v>10.6</v>
      </c>
      <c r="U72" s="73">
        <v>7.8E-06</v>
      </c>
      <c r="V72" s="83">
        <v>69</v>
      </c>
    </row>
    <row r="73" spans="2:22" ht="12.75">
      <c r="B73" s="78">
        <v>70</v>
      </c>
      <c r="C73" s="79" t="str">
        <f t="shared" si="4"/>
        <v>Gryska łukasz</v>
      </c>
      <c r="D73" s="80" t="str">
        <f>VLOOKUP(C73,PROTOKOŁY!$B$2:$D$300,3,FALSE)</f>
        <v>SP 2 Luboń</v>
      </c>
      <c r="E73" s="81">
        <f t="shared" si="5"/>
        <v>9.6000113</v>
      </c>
      <c r="P73" s="75">
        <f t="shared" si="6"/>
        <v>25.0000079</v>
      </c>
      <c r="Q73" s="73" t="str">
        <f>PROTOKOŁY!B71</f>
        <v>SZKOŁA</v>
      </c>
      <c r="S73" s="82">
        <f>PROTOKOŁY!F71</f>
        <v>0</v>
      </c>
      <c r="T73" s="73">
        <f t="shared" si="7"/>
        <v>25</v>
      </c>
      <c r="U73" s="73">
        <v>7.9E-06</v>
      </c>
      <c r="V73" s="83">
        <v>70</v>
      </c>
    </row>
    <row r="74" spans="2:22" ht="12.75">
      <c r="B74" s="78">
        <v>71</v>
      </c>
      <c r="C74" s="79" t="str">
        <f t="shared" si="4"/>
        <v>Krzyżaniak Dawid</v>
      </c>
      <c r="D74" s="80" t="str">
        <f>VLOOKUP(C74,PROTOKOŁY!$B$2:$D$300,3,FALSE)</f>
        <v>Puszczykowo2.</v>
      </c>
      <c r="E74" s="81">
        <f t="shared" si="5"/>
        <v>9.700002</v>
      </c>
      <c r="P74" s="75">
        <f t="shared" si="6"/>
        <v>9.300008</v>
      </c>
      <c r="Q74" s="73" t="str">
        <f>PROTOKOŁY!B72</f>
        <v>Brzuska Jakub</v>
      </c>
      <c r="S74" s="82">
        <f>PROTOKOŁY!F72</f>
        <v>9.3</v>
      </c>
      <c r="T74" s="73">
        <f t="shared" si="7"/>
        <v>9.3</v>
      </c>
      <c r="U74" s="73">
        <v>8E-06</v>
      </c>
      <c r="V74" s="83">
        <v>71</v>
      </c>
    </row>
    <row r="75" spans="2:22" ht="12.75">
      <c r="B75" s="78">
        <v>72</v>
      </c>
      <c r="C75" s="79" t="str">
        <f t="shared" si="4"/>
        <v>Jankowski Kasper</v>
      </c>
      <c r="D75" s="80" t="str">
        <f>VLOOKUP(C75,PROTOKOŁY!$B$2:$D$300,3,FALSE)</f>
        <v>SP Kórnik Bnin</v>
      </c>
      <c r="E75" s="81">
        <f t="shared" si="5"/>
        <v>9.7000034</v>
      </c>
      <c r="P75" s="75">
        <f t="shared" si="6"/>
        <v>8.6000081</v>
      </c>
      <c r="Q75" s="73" t="str">
        <f>PROTOKOŁY!B73</f>
        <v>Kufel Patryk</v>
      </c>
      <c r="S75" s="82">
        <f>PROTOKOŁY!F73</f>
        <v>8.6</v>
      </c>
      <c r="T75" s="73">
        <f t="shared" si="7"/>
        <v>8.6</v>
      </c>
      <c r="U75" s="73">
        <v>8.1E-06</v>
      </c>
      <c r="V75" s="83">
        <v>72</v>
      </c>
    </row>
    <row r="76" spans="2:22" ht="12.75">
      <c r="B76" s="78">
        <v>73</v>
      </c>
      <c r="C76" s="79" t="str">
        <f t="shared" si="4"/>
        <v>Malinowski Dastin</v>
      </c>
      <c r="D76" s="80" t="str">
        <f>VLOOKUP(C76,PROTOKOŁY!$B$2:$D$300,3,FALSE)</f>
        <v>SP 5 Swarzędz</v>
      </c>
      <c r="E76" s="81">
        <f t="shared" si="5"/>
        <v>9.700008799999999</v>
      </c>
      <c r="P76" s="75">
        <f t="shared" si="6"/>
        <v>8.7000082</v>
      </c>
      <c r="Q76" s="73" t="str">
        <f>PROTOKOŁY!B74</f>
        <v>Libera Mikołaj</v>
      </c>
      <c r="S76" s="82">
        <f>PROTOKOŁY!F74</f>
        <v>8.7</v>
      </c>
      <c r="T76" s="73">
        <f t="shared" si="7"/>
        <v>8.7</v>
      </c>
      <c r="U76" s="73">
        <v>8.2E-06</v>
      </c>
      <c r="V76" s="83">
        <v>73</v>
      </c>
    </row>
    <row r="77" spans="2:22" ht="12.75">
      <c r="B77" s="78">
        <v>74</v>
      </c>
      <c r="C77" s="79" t="str">
        <f t="shared" si="4"/>
        <v>Setlak Wojciech</v>
      </c>
      <c r="D77" s="80" t="str">
        <f>VLOOKUP(C77,PROTOKOŁY!$B$2:$D$300,3,FALSE)</f>
        <v>SP Suchy Las</v>
      </c>
      <c r="E77" s="81">
        <f t="shared" si="5"/>
        <v>9.7000095</v>
      </c>
      <c r="P77" s="75">
        <f t="shared" si="6"/>
        <v>9.3000083</v>
      </c>
      <c r="Q77" s="73" t="str">
        <f>PROTOKOŁY!B75</f>
        <v>Gębski Wojciech</v>
      </c>
      <c r="S77" s="82">
        <f>PROTOKOŁY!F75</f>
        <v>9.3</v>
      </c>
      <c r="T77" s="73">
        <f t="shared" si="7"/>
        <v>9.3</v>
      </c>
      <c r="U77" s="73">
        <v>8.3E-06</v>
      </c>
      <c r="V77" s="83">
        <v>74</v>
      </c>
    </row>
    <row r="78" spans="2:22" ht="12.75">
      <c r="B78" s="78">
        <v>75</v>
      </c>
      <c r="C78" s="79" t="str">
        <f t="shared" si="4"/>
        <v>Kubiak Jakub</v>
      </c>
      <c r="D78" s="80" t="str">
        <f>VLOOKUP(C78,PROTOKOŁY!$B$2:$D$300,3,FALSE)</f>
        <v>SP Rokietnica</v>
      </c>
      <c r="E78" s="81">
        <f t="shared" si="5"/>
        <v>9.700011499999999</v>
      </c>
      <c r="P78" s="75">
        <f t="shared" si="6"/>
        <v>9.9000084</v>
      </c>
      <c r="Q78" s="73" t="str">
        <f>PROTOKOŁY!B76</f>
        <v>Koperski Adam</v>
      </c>
      <c r="S78" s="82">
        <f>PROTOKOŁY!F76</f>
        <v>9.9</v>
      </c>
      <c r="T78" s="73">
        <f t="shared" si="7"/>
        <v>9.9</v>
      </c>
      <c r="U78" s="73">
        <v>8.4E-06</v>
      </c>
      <c r="V78" s="83">
        <v>75</v>
      </c>
    </row>
    <row r="79" spans="2:22" ht="12.75">
      <c r="B79" s="78">
        <v>76</v>
      </c>
      <c r="C79" s="79" t="str">
        <f t="shared" si="4"/>
        <v>Szymański Eryk</v>
      </c>
      <c r="D79" s="80" t="str">
        <f>VLOOKUP(C79,PROTOKOŁY!$B$2:$D$300,3,FALSE)</f>
        <v>SP Ceradz Kościelny</v>
      </c>
      <c r="E79" s="81">
        <f t="shared" si="5"/>
        <v>9.7000146</v>
      </c>
      <c r="P79" s="75">
        <f t="shared" si="6"/>
        <v>9.6000085</v>
      </c>
      <c r="Q79" s="73" t="str">
        <f>PROTOKOŁY!B77</f>
        <v>Kwitkowski Bartosz</v>
      </c>
      <c r="S79" s="82">
        <f>PROTOKOŁY!F77</f>
        <v>9.6</v>
      </c>
      <c r="T79" s="73">
        <f t="shared" si="7"/>
        <v>9.6</v>
      </c>
      <c r="U79" s="73">
        <v>8.5E-06</v>
      </c>
      <c r="V79" s="83">
        <v>76</v>
      </c>
    </row>
    <row r="80" spans="2:22" ht="12.75">
      <c r="B80" s="78">
        <v>77</v>
      </c>
      <c r="C80" s="79" t="str">
        <f t="shared" si="4"/>
        <v>Stanisławski Marcel</v>
      </c>
      <c r="D80" s="80" t="str">
        <f>VLOOKUP(C80,PROTOKOŁY!$B$2:$D$300,3,FALSE)</f>
        <v>SP Kostrzyn</v>
      </c>
      <c r="E80" s="81">
        <f t="shared" si="5"/>
        <v>9.800002500000002</v>
      </c>
      <c r="P80" s="75">
        <f t="shared" si="6"/>
        <v>25.0000086</v>
      </c>
      <c r="Q80" s="73" t="str">
        <f>PROTOKOŁY!B78</f>
        <v>SZKOŁA</v>
      </c>
      <c r="S80" s="82">
        <f>PROTOKOŁY!F78</f>
        <v>0</v>
      </c>
      <c r="T80" s="73">
        <f t="shared" si="7"/>
        <v>25</v>
      </c>
      <c r="U80" s="73">
        <v>8.6E-06</v>
      </c>
      <c r="V80" s="83">
        <v>77</v>
      </c>
    </row>
    <row r="81" spans="2:22" ht="12.75">
      <c r="B81" s="78">
        <v>78</v>
      </c>
      <c r="C81" s="79" t="str">
        <f t="shared" si="4"/>
        <v>Cieniawa Jakub</v>
      </c>
      <c r="D81" s="80" t="str">
        <f>VLOOKUP(C81,PROTOKOŁY!$B$2:$D$300,3,FALSE)</f>
        <v>SP Stęszew</v>
      </c>
      <c r="E81" s="81">
        <f t="shared" si="5"/>
        <v>9.8000062</v>
      </c>
      <c r="P81" s="75">
        <f t="shared" si="6"/>
        <v>9.4000087</v>
      </c>
      <c r="Q81" s="73" t="str">
        <f>PROTOKOŁY!B79</f>
        <v>Miazek Michał</v>
      </c>
      <c r="S81" s="82">
        <f>PROTOKOŁY!F79</f>
        <v>9.4</v>
      </c>
      <c r="T81" s="73">
        <f t="shared" si="7"/>
        <v>9.4</v>
      </c>
      <c r="U81" s="73">
        <v>8.7E-06</v>
      </c>
      <c r="V81" s="83">
        <v>78</v>
      </c>
    </row>
    <row r="82" spans="2:22" ht="12.75">
      <c r="B82" s="78">
        <v>79</v>
      </c>
      <c r="C82" s="79" t="str">
        <f t="shared" si="4"/>
        <v>Dylski Karol</v>
      </c>
      <c r="D82" s="80" t="str">
        <f>VLOOKUP(C82,PROTOKOŁY!$B$2:$D$300,3,FALSE)</f>
        <v>SP Suchy Las</v>
      </c>
      <c r="E82" s="81">
        <f t="shared" si="5"/>
        <v>9.8000094</v>
      </c>
      <c r="P82" s="75">
        <f t="shared" si="6"/>
        <v>9.700008799999999</v>
      </c>
      <c r="Q82" s="73" t="str">
        <f>PROTOKOŁY!B80</f>
        <v>Malinowski Dastin</v>
      </c>
      <c r="S82" s="82">
        <f>PROTOKOŁY!F80</f>
        <v>9.7</v>
      </c>
      <c r="T82" s="73">
        <f t="shared" si="7"/>
        <v>9.7</v>
      </c>
      <c r="U82" s="73">
        <v>8.8E-06</v>
      </c>
      <c r="V82" s="83">
        <v>79</v>
      </c>
    </row>
    <row r="83" spans="2:22" ht="12.75">
      <c r="B83" s="78">
        <v>80</v>
      </c>
      <c r="C83" s="79" t="str">
        <f t="shared" si="4"/>
        <v>Braun Filip</v>
      </c>
      <c r="D83" s="80" t="str">
        <f>VLOOKUP(C83,PROTOKOŁY!$B$2:$D$300,3,FALSE)</f>
        <v>SP Rokietnica</v>
      </c>
      <c r="E83" s="81">
        <f t="shared" si="5"/>
        <v>9.8000117</v>
      </c>
      <c r="P83" s="75">
        <f t="shared" si="6"/>
        <v>8.8000089</v>
      </c>
      <c r="Q83" s="73" t="str">
        <f>PROTOKOŁY!B81</f>
        <v>Barłkiewicz Maksymilian</v>
      </c>
      <c r="S83" s="82">
        <f>PROTOKOŁY!F81</f>
        <v>8.8</v>
      </c>
      <c r="T83" s="73">
        <f t="shared" si="7"/>
        <v>8.8</v>
      </c>
      <c r="U83" s="73">
        <v>8.9E-06</v>
      </c>
      <c r="V83" s="83">
        <v>80</v>
      </c>
    </row>
    <row r="84" spans="2:22" ht="12.75">
      <c r="B84" s="78">
        <v>81</v>
      </c>
      <c r="C84" s="79" t="str">
        <f t="shared" si="4"/>
        <v>Senkiewicz Bartosz</v>
      </c>
      <c r="D84" s="80" t="str">
        <f>VLOOKUP(C84,PROTOKOŁY!$B$2:$D$300,3,FALSE)</f>
        <v>SP Modrze</v>
      </c>
      <c r="E84" s="81">
        <f t="shared" si="5"/>
        <v>9.8000123</v>
      </c>
      <c r="P84" s="75">
        <f t="shared" si="6"/>
        <v>9.600009</v>
      </c>
      <c r="Q84" s="73" t="str">
        <f>PROTOKOŁY!B82</f>
        <v>Kwitowski Damian</v>
      </c>
      <c r="S84" s="82">
        <f>PROTOKOŁY!F82</f>
        <v>9.6</v>
      </c>
      <c r="T84" s="73">
        <f t="shared" si="7"/>
        <v>9.6</v>
      </c>
      <c r="U84" s="73">
        <v>9E-06</v>
      </c>
      <c r="V84" s="83">
        <v>81</v>
      </c>
    </row>
    <row r="85" spans="2:22" ht="12.75">
      <c r="B85" s="78">
        <v>82</v>
      </c>
      <c r="C85" s="79" t="str">
        <f t="shared" si="4"/>
        <v>Śliwiński jakub</v>
      </c>
      <c r="D85" s="80" t="str">
        <f>VLOOKUP(C85,PROTOKOŁY!$B$2:$D$300,3,FALSE)</f>
        <v>SP Stęszew</v>
      </c>
      <c r="E85" s="81">
        <f t="shared" si="5"/>
        <v>9.900006000000001</v>
      </c>
      <c r="P85" s="75">
        <f t="shared" si="6"/>
        <v>9.4000091</v>
      </c>
      <c r="Q85" s="73" t="str">
        <f>PROTOKOŁY!B83</f>
        <v>Cholenicki Piotr</v>
      </c>
      <c r="S85" s="82">
        <f>PROTOKOŁY!F83</f>
        <v>9.4</v>
      </c>
      <c r="T85" s="73">
        <f t="shared" si="7"/>
        <v>9.4</v>
      </c>
      <c r="U85" s="73">
        <v>9.100000000000001E-06</v>
      </c>
      <c r="V85" s="83">
        <v>82</v>
      </c>
    </row>
    <row r="86" spans="2:22" ht="12.75">
      <c r="B86" s="78">
        <v>83</v>
      </c>
      <c r="C86" s="79" t="str">
        <f t="shared" si="4"/>
        <v>Koperski Adam</v>
      </c>
      <c r="D86" s="80" t="str">
        <f>VLOOKUP(C86,PROTOKOŁY!$B$2:$D$300,3,FALSE)</f>
        <v>SP Krosno</v>
      </c>
      <c r="E86" s="81">
        <f t="shared" si="5"/>
        <v>9.9000084</v>
      </c>
      <c r="P86" s="75">
        <f t="shared" si="6"/>
        <v>9.9000092</v>
      </c>
      <c r="Q86" s="73" t="str">
        <f>PROTOKOŁY!B84</f>
        <v>Jóskowiak Michał</v>
      </c>
      <c r="S86" s="82">
        <f>PROTOKOŁY!F84</f>
        <v>9.9</v>
      </c>
      <c r="T86" s="73">
        <f t="shared" si="7"/>
        <v>9.9</v>
      </c>
      <c r="U86" s="73">
        <v>9.2E-06</v>
      </c>
      <c r="V86" s="83">
        <v>83</v>
      </c>
    </row>
    <row r="87" spans="2:22" ht="12.75">
      <c r="B87" s="78">
        <v>84</v>
      </c>
      <c r="C87" s="79" t="str">
        <f t="shared" si="4"/>
        <v>Jóskowiak Michał</v>
      </c>
      <c r="D87" s="80" t="str">
        <f>VLOOKUP(C87,PROTOKOŁY!$B$2:$D$300,3,FALSE)</f>
        <v>SP 5 Swarzędz</v>
      </c>
      <c r="E87" s="81">
        <f t="shared" si="5"/>
        <v>9.9000092</v>
      </c>
      <c r="P87" s="75">
        <f t="shared" si="6"/>
        <v>25.0000093</v>
      </c>
      <c r="Q87" s="73" t="str">
        <f>PROTOKOŁY!B85</f>
        <v>SZKOŁA</v>
      </c>
      <c r="S87" s="82">
        <f>PROTOKOŁY!F85</f>
        <v>0</v>
      </c>
      <c r="T87" s="73">
        <f t="shared" si="7"/>
        <v>25</v>
      </c>
      <c r="U87" s="73">
        <v>9.3E-06</v>
      </c>
      <c r="V87" s="83">
        <v>84</v>
      </c>
    </row>
    <row r="88" spans="2:22" ht="12.75">
      <c r="B88" s="78">
        <v>85</v>
      </c>
      <c r="C88" s="79" t="str">
        <f t="shared" si="4"/>
        <v>Walewicz Grzegorz</v>
      </c>
      <c r="D88" s="80" t="str">
        <f>VLOOKUP(C88,PROTOKOŁY!$B$2:$D$300,3,FALSE)</f>
        <v>SP Ceradz Kościelny</v>
      </c>
      <c r="E88" s="81">
        <f t="shared" si="5"/>
        <v>9.9000147</v>
      </c>
      <c r="P88" s="75">
        <f t="shared" si="6"/>
        <v>9.8000094</v>
      </c>
      <c r="Q88" s="73" t="str">
        <f>PROTOKOŁY!B86</f>
        <v>Dylski Karol</v>
      </c>
      <c r="S88" s="82">
        <f>PROTOKOŁY!F86</f>
        <v>9.8</v>
      </c>
      <c r="T88" s="73">
        <f t="shared" si="7"/>
        <v>9.8</v>
      </c>
      <c r="U88" s="73">
        <v>9.4E-06</v>
      </c>
      <c r="V88" s="83">
        <v>85</v>
      </c>
    </row>
    <row r="89" spans="2:22" ht="12.75">
      <c r="B89" s="78">
        <v>86</v>
      </c>
      <c r="C89" s="79" t="str">
        <f t="shared" si="4"/>
        <v>Rataj Adrian</v>
      </c>
      <c r="D89" s="80" t="str">
        <f>VLOOKUP(C89,PROTOKOŁY!$B$2:$D$300,3,FALSE)</f>
        <v>SP Kórnik Bnin</v>
      </c>
      <c r="E89" s="81">
        <f t="shared" si="5"/>
        <v>10.0000035</v>
      </c>
      <c r="P89" s="75">
        <f t="shared" si="6"/>
        <v>9.7000095</v>
      </c>
      <c r="Q89" s="73" t="str">
        <f>PROTOKOŁY!B87</f>
        <v>Setlak Wojciech</v>
      </c>
      <c r="S89" s="82">
        <f>PROTOKOŁY!F87</f>
        <v>9.7</v>
      </c>
      <c r="T89" s="73">
        <f t="shared" si="7"/>
        <v>9.7</v>
      </c>
      <c r="U89" s="73">
        <v>9.5E-06</v>
      </c>
      <c r="V89" s="83">
        <v>86</v>
      </c>
    </row>
    <row r="90" spans="2:22" ht="12.75">
      <c r="B90" s="78">
        <v>87</v>
      </c>
      <c r="C90" s="79" t="str">
        <f t="shared" si="4"/>
        <v>Pabisiak Krystian</v>
      </c>
      <c r="D90" s="80" t="str">
        <f>VLOOKUP(C90,PROTOKOŁY!$B$2:$D$300,3,FALSE)</f>
        <v>SP 1 Kórnik</v>
      </c>
      <c r="E90" s="81">
        <f t="shared" si="5"/>
        <v>10.0000042</v>
      </c>
      <c r="P90" s="75">
        <f t="shared" si="6"/>
        <v>9.6000096</v>
      </c>
      <c r="Q90" s="73" t="str">
        <f>PROTOKOŁY!B88</f>
        <v>Adamczak Mateusz</v>
      </c>
      <c r="S90" s="82">
        <f>PROTOKOŁY!F88</f>
        <v>9.6</v>
      </c>
      <c r="T90" s="73">
        <f t="shared" si="7"/>
        <v>9.6</v>
      </c>
      <c r="U90" s="73">
        <v>9.6E-06</v>
      </c>
      <c r="V90" s="83">
        <v>87</v>
      </c>
    </row>
    <row r="91" spans="2:22" ht="12.75">
      <c r="B91" s="78">
        <v>88</v>
      </c>
      <c r="C91" s="79" t="str">
        <f t="shared" si="4"/>
        <v>Leśniewicz Bartosz</v>
      </c>
      <c r="D91" s="80" t="str">
        <f>VLOOKUP(C91,PROTOKOŁY!$B$2:$D$300,3,FALSE)</f>
        <v>SP 1 Mosina</v>
      </c>
      <c r="E91" s="81">
        <f t="shared" si="5"/>
        <v>10.0000057</v>
      </c>
      <c r="P91" s="75">
        <f t="shared" si="6"/>
        <v>9.5000097</v>
      </c>
      <c r="Q91" s="73" t="str">
        <f>PROTOKOŁY!B89</f>
        <v>Lisek Tomasz</v>
      </c>
      <c r="S91" s="82">
        <f>PROTOKOŁY!F89</f>
        <v>9.5</v>
      </c>
      <c r="T91" s="73">
        <f t="shared" si="7"/>
        <v>9.5</v>
      </c>
      <c r="U91" s="73">
        <v>9.7E-06</v>
      </c>
      <c r="V91" s="83">
        <v>88</v>
      </c>
    </row>
    <row r="92" spans="2:22" ht="12.75">
      <c r="B92" s="78">
        <v>89</v>
      </c>
      <c r="C92" s="79" t="str">
        <f t="shared" si="4"/>
        <v>Kolwicz Jan</v>
      </c>
      <c r="D92" s="80" t="str">
        <f>VLOOKUP(C92,PROTOKOŁY!$B$2:$D$300,3,FALSE)</f>
        <v>SP Suchy Las</v>
      </c>
      <c r="E92" s="81">
        <f t="shared" si="5"/>
        <v>10.0000098</v>
      </c>
      <c r="P92" s="75">
        <f t="shared" si="6"/>
        <v>10.0000098</v>
      </c>
      <c r="Q92" s="73" t="str">
        <f>PROTOKOŁY!B90</f>
        <v>Kolwicz Jan</v>
      </c>
      <c r="S92" s="82">
        <f>PROTOKOŁY!F90</f>
        <v>10</v>
      </c>
      <c r="T92" s="73">
        <f t="shared" si="7"/>
        <v>10</v>
      </c>
      <c r="U92" s="73">
        <v>9.800000000000001E-06</v>
      </c>
      <c r="V92" s="83">
        <v>89</v>
      </c>
    </row>
    <row r="93" spans="2:22" ht="12.75">
      <c r="B93" s="78">
        <v>90</v>
      </c>
      <c r="C93" s="79" t="str">
        <f t="shared" si="4"/>
        <v>Zbierski Sebastian</v>
      </c>
      <c r="D93" s="80" t="str">
        <f>VLOOKUP(C93,PROTOKOŁY!$B$2:$D$300,3,FALSE)</f>
        <v>SP Rokietnica</v>
      </c>
      <c r="E93" s="81">
        <f t="shared" si="5"/>
        <v>10.0000116</v>
      </c>
      <c r="P93" s="75">
        <f t="shared" si="6"/>
        <v>9.300009900000001</v>
      </c>
      <c r="Q93" s="73" t="str">
        <f>PROTOKOŁY!B91</f>
        <v>Pięta Hubert</v>
      </c>
      <c r="S93" s="82">
        <f>PROTOKOŁY!F91</f>
        <v>9.3</v>
      </c>
      <c r="T93" s="73">
        <f t="shared" si="7"/>
        <v>9.3</v>
      </c>
      <c r="U93" s="73">
        <v>9.9E-06</v>
      </c>
      <c r="V93" s="83">
        <v>90</v>
      </c>
    </row>
    <row r="94" spans="2:22" ht="12.75">
      <c r="B94" s="78">
        <v>91</v>
      </c>
      <c r="C94" s="79" t="str">
        <f t="shared" si="4"/>
        <v>Just Mikołaj</v>
      </c>
      <c r="D94" s="80" t="str">
        <f>VLOOKUP(C94,PROTOKOŁY!$B$2:$D$300,3,FALSE)</f>
        <v>SP Rokietnica</v>
      </c>
      <c r="E94" s="81">
        <f t="shared" si="5"/>
        <v>10.000012</v>
      </c>
      <c r="P94" s="75">
        <f t="shared" si="6"/>
        <v>25.00001</v>
      </c>
      <c r="Q94" s="73" t="str">
        <f>PROTOKOŁY!B92</f>
        <v>SZKOŁA</v>
      </c>
      <c r="S94" s="82">
        <f>PROTOKOŁY!F92</f>
        <v>0</v>
      </c>
      <c r="T94" s="73">
        <f t="shared" si="7"/>
        <v>25</v>
      </c>
      <c r="U94" s="73">
        <v>1E-05</v>
      </c>
      <c r="V94" s="83">
        <v>91</v>
      </c>
    </row>
    <row r="95" spans="2:22" ht="12.75">
      <c r="B95" s="78">
        <v>92</v>
      </c>
      <c r="C95" s="79" t="str">
        <f t="shared" si="4"/>
        <v>Rais Mateusz</v>
      </c>
      <c r="D95" s="80" t="str">
        <f>VLOOKUP(C95,PROTOKOŁY!$B$2:$D$300,3,FALSE)</f>
        <v>SP Wierzonka</v>
      </c>
      <c r="E95" s="81">
        <f t="shared" si="5"/>
        <v>10.0000138</v>
      </c>
      <c r="P95" s="75">
        <f t="shared" si="6"/>
        <v>8.6000101</v>
      </c>
      <c r="Q95" s="73" t="str">
        <f>PROTOKOŁY!B93</f>
        <v>Kordziński Tomek</v>
      </c>
      <c r="S95" s="82">
        <f>PROTOKOŁY!F93</f>
        <v>8.6</v>
      </c>
      <c r="T95" s="73">
        <f t="shared" si="7"/>
        <v>8.6</v>
      </c>
      <c r="U95" s="73">
        <v>1.01E-05</v>
      </c>
      <c r="V95" s="83">
        <v>92</v>
      </c>
    </row>
    <row r="96" spans="2:22" ht="12.75">
      <c r="B96" s="78">
        <v>93</v>
      </c>
      <c r="C96" s="79" t="str">
        <f t="shared" si="4"/>
        <v>Czekała Antoni</v>
      </c>
      <c r="D96" s="80" t="str">
        <f>VLOOKUP(C96,PROTOKOŁY!$B$2:$D$300,3,FALSE)</f>
        <v>SP Stęszew</v>
      </c>
      <c r="E96" s="81">
        <f t="shared" si="5"/>
        <v>10.1000063</v>
      </c>
      <c r="P96" s="75">
        <f t="shared" si="6"/>
        <v>9.2000102</v>
      </c>
      <c r="Q96" s="73" t="str">
        <f>PROTOKOŁY!B94</f>
        <v>Ryżak Jakub</v>
      </c>
      <c r="S96" s="82">
        <f>PROTOKOŁY!F94</f>
        <v>9.2</v>
      </c>
      <c r="T96" s="73">
        <f t="shared" si="7"/>
        <v>9.2</v>
      </c>
      <c r="U96" s="73">
        <v>1.02E-05</v>
      </c>
      <c r="V96" s="83">
        <v>93</v>
      </c>
    </row>
    <row r="97" spans="2:22" ht="12.75">
      <c r="B97" s="78">
        <v>94</v>
      </c>
      <c r="C97" s="79" t="str">
        <f t="shared" si="4"/>
        <v>Martyniak Kamil</v>
      </c>
      <c r="D97" s="80" t="str">
        <f>VLOOKUP(C97,PROTOKOŁY!$B$2:$D$300,3,FALSE)</f>
        <v>SP Wierzonka</v>
      </c>
      <c r="E97" s="81">
        <f t="shared" si="5"/>
        <v>10.1000139</v>
      </c>
      <c r="P97" s="75">
        <f t="shared" si="6"/>
        <v>9.5000103</v>
      </c>
      <c r="Q97" s="73" t="str">
        <f>PROTOKOŁY!B95</f>
        <v>Kleczka Jakub</v>
      </c>
      <c r="S97" s="82">
        <f>PROTOKOŁY!F95</f>
        <v>9.5</v>
      </c>
      <c r="T97" s="73">
        <f t="shared" si="7"/>
        <v>9.5</v>
      </c>
      <c r="U97" s="73">
        <v>1.03E-05</v>
      </c>
      <c r="V97" s="83">
        <v>94</v>
      </c>
    </row>
    <row r="98" spans="2:22" ht="12.75">
      <c r="B98" s="78">
        <v>95</v>
      </c>
      <c r="C98" s="79" t="str">
        <f t="shared" si="4"/>
        <v>Łukaszewicz Adam</v>
      </c>
      <c r="D98" s="80" t="str">
        <f>VLOOKUP(C98,PROTOKOŁY!$B$2:$D$300,3,FALSE)</f>
        <v>Puszczykowo2.</v>
      </c>
      <c r="E98" s="81">
        <f t="shared" si="5"/>
        <v>10.200001799999999</v>
      </c>
      <c r="P98" s="75">
        <f t="shared" si="6"/>
        <v>9.300010400000001</v>
      </c>
      <c r="Q98" s="73" t="str">
        <f>PROTOKOŁY!B96</f>
        <v>Nowak Antek</v>
      </c>
      <c r="S98" s="82">
        <f>PROTOKOŁY!F96</f>
        <v>9.3</v>
      </c>
      <c r="T98" s="73">
        <f t="shared" si="7"/>
        <v>9.3</v>
      </c>
      <c r="U98" s="73">
        <v>1.04E-05</v>
      </c>
      <c r="V98" s="83">
        <v>95</v>
      </c>
    </row>
    <row r="99" spans="2:22" ht="12.75">
      <c r="B99" s="78">
        <v>96</v>
      </c>
      <c r="C99" s="79" t="str">
        <f t="shared" si="4"/>
        <v>Cyrulewski Szymon</v>
      </c>
      <c r="D99" s="80" t="str">
        <f>VLOOKUP(C99,PROTOKOŁY!$B$2:$D$300,3,FALSE)</f>
        <v>SP Kórnik Bnin</v>
      </c>
      <c r="E99" s="81">
        <f t="shared" si="5"/>
        <v>10.200003299999999</v>
      </c>
      <c r="P99" s="75">
        <f t="shared" si="6"/>
        <v>9.5000105</v>
      </c>
      <c r="Q99" s="73" t="str">
        <f>PROTOKOŁY!B97</f>
        <v>Michalski Piotr</v>
      </c>
      <c r="S99" s="82">
        <f>PROTOKOŁY!F97</f>
        <v>9.5</v>
      </c>
      <c r="T99" s="73">
        <f t="shared" si="7"/>
        <v>9.5</v>
      </c>
      <c r="U99" s="73">
        <v>1.05E-05</v>
      </c>
      <c r="V99" s="83">
        <v>96</v>
      </c>
    </row>
    <row r="100" spans="2:22" ht="12.75">
      <c r="B100" s="78">
        <v>97</v>
      </c>
      <c r="C100" s="79" t="str">
        <f t="shared" si="4"/>
        <v>Jóźwiak Szymon</v>
      </c>
      <c r="D100" s="80" t="str">
        <f>VLOOKUP(C100,PROTOKOŁY!$B$2:$D$300,3,FALSE)</f>
        <v>SP Stęszew</v>
      </c>
      <c r="E100" s="81">
        <f t="shared" si="5"/>
        <v>10.200005899999999</v>
      </c>
      <c r="P100" s="75">
        <f t="shared" si="6"/>
        <v>9.200010599999999</v>
      </c>
      <c r="Q100" s="73" t="str">
        <f>PROTOKOŁY!B98</f>
        <v>Januszko Miłosz</v>
      </c>
      <c r="S100" s="82">
        <f>PROTOKOŁY!F98</f>
        <v>9.2</v>
      </c>
      <c r="T100" s="73">
        <f t="shared" si="7"/>
        <v>9.2</v>
      </c>
      <c r="U100" s="73">
        <v>1.06E-05</v>
      </c>
      <c r="V100" s="83">
        <v>97</v>
      </c>
    </row>
    <row r="101" spans="2:22" ht="12.75">
      <c r="B101" s="78">
        <v>98</v>
      </c>
      <c r="C101" s="79" t="str">
        <f t="shared" si="4"/>
        <v>Mikołajczak Jakub</v>
      </c>
      <c r="D101" s="80" t="str">
        <f>VLOOKUP(C101,PROTOKOŁY!$B$2:$D$300,3,FALSE)</f>
        <v>Puszczykowo1.</v>
      </c>
      <c r="E101" s="81">
        <f t="shared" si="5"/>
        <v>10.3000015</v>
      </c>
      <c r="P101" s="75">
        <f t="shared" si="6"/>
        <v>25.0000107</v>
      </c>
      <c r="Q101" s="73" t="str">
        <f>PROTOKOŁY!B99</f>
        <v>SZKOŁA</v>
      </c>
      <c r="S101" s="82">
        <f>PROTOKOŁY!F99</f>
        <v>0</v>
      </c>
      <c r="T101" s="73">
        <f t="shared" si="7"/>
        <v>25</v>
      </c>
      <c r="U101" s="73">
        <v>1.0700000000000001E-05</v>
      </c>
      <c r="V101" s="83">
        <v>98</v>
      </c>
    </row>
    <row r="102" spans="2:22" ht="12.75">
      <c r="B102" s="78">
        <v>99</v>
      </c>
      <c r="C102" s="79" t="str">
        <f t="shared" si="4"/>
        <v>Biernacki Jakub</v>
      </c>
      <c r="D102" s="80" t="str">
        <f>VLOOKUP(C102,PROTOKOŁY!$B$2:$D$300,3,FALSE)</f>
        <v>SP 2 Luboń</v>
      </c>
      <c r="E102" s="81">
        <f t="shared" si="5"/>
        <v>10.3000112</v>
      </c>
      <c r="P102" s="75">
        <f t="shared" si="6"/>
        <v>9.4000108</v>
      </c>
      <c r="Q102" s="73" t="str">
        <f>PROTOKOŁY!B100</f>
        <v>Idziak Wiktor</v>
      </c>
      <c r="S102" s="82">
        <f>PROTOKOŁY!F100</f>
        <v>9.4</v>
      </c>
      <c r="T102" s="73">
        <f t="shared" si="7"/>
        <v>9.4</v>
      </c>
      <c r="U102" s="73">
        <v>1.08E-05</v>
      </c>
      <c r="V102" s="83">
        <v>99</v>
      </c>
    </row>
    <row r="103" spans="2:22" ht="12.75">
      <c r="B103" s="78">
        <v>100</v>
      </c>
      <c r="C103" s="79" t="str">
        <f t="shared" si="4"/>
        <v>Kelma Jakub</v>
      </c>
      <c r="D103" s="80" t="str">
        <f>VLOOKUP(C103,PROTOKOŁY!$B$2:$D$300,3,FALSE)</f>
        <v>SP Wierzonka</v>
      </c>
      <c r="E103" s="81">
        <f t="shared" si="5"/>
        <v>10.300014000000001</v>
      </c>
      <c r="P103" s="75">
        <f t="shared" si="6"/>
        <v>9.200010899999999</v>
      </c>
      <c r="Q103" s="73" t="str">
        <f>PROTOKOŁY!B101</f>
        <v>Kordziński Szymon</v>
      </c>
      <c r="S103" s="82">
        <f>PROTOKOŁY!F101</f>
        <v>9.2</v>
      </c>
      <c r="T103" s="73">
        <f t="shared" si="7"/>
        <v>9.2</v>
      </c>
      <c r="U103" s="73">
        <v>1.09E-05</v>
      </c>
      <c r="V103" s="83">
        <v>100</v>
      </c>
    </row>
    <row r="104" spans="2:22" ht="12.75">
      <c r="B104" s="78">
        <v>101</v>
      </c>
      <c r="C104" s="79" t="str">
        <f t="shared" si="4"/>
        <v>Cyrulewski Kuba</v>
      </c>
      <c r="D104" s="80" t="str">
        <f>VLOOKUP(C104,PROTOKOŁY!$B$2:$D$300,3,FALSE)</f>
        <v>SP Kórnik Bnin</v>
      </c>
      <c r="E104" s="81">
        <f t="shared" si="5"/>
        <v>10.4000036</v>
      </c>
      <c r="P104" s="75">
        <f t="shared" si="6"/>
        <v>9.500011</v>
      </c>
      <c r="Q104" s="73" t="str">
        <f>PROTOKOŁY!B102</f>
        <v>Lewicki Jacek</v>
      </c>
      <c r="S104" s="82">
        <f>PROTOKOŁY!F102</f>
        <v>9.5</v>
      </c>
      <c r="T104" s="73">
        <f t="shared" si="7"/>
        <v>9.5</v>
      </c>
      <c r="U104" s="73">
        <v>1.1E-05</v>
      </c>
      <c r="V104" s="83">
        <v>101</v>
      </c>
    </row>
    <row r="105" spans="2:22" ht="12.75">
      <c r="B105" s="78">
        <v>102</v>
      </c>
      <c r="C105" s="79" t="str">
        <f t="shared" si="4"/>
        <v>Pogonowski Piotr</v>
      </c>
      <c r="D105" s="80" t="str">
        <f>VLOOKUP(C105,PROTOKOŁY!$B$2:$D$300,3,FALSE)</f>
        <v>SP 1 Mosina</v>
      </c>
      <c r="E105" s="81">
        <f t="shared" si="5"/>
        <v>10.4000055</v>
      </c>
      <c r="P105" s="75">
        <f t="shared" si="6"/>
        <v>9.3000111</v>
      </c>
      <c r="Q105" s="73" t="str">
        <f>PROTOKOŁY!B103</f>
        <v>Białowąs Olek</v>
      </c>
      <c r="S105" s="82">
        <f>PROTOKOŁY!F103</f>
        <v>9.3</v>
      </c>
      <c r="T105" s="73">
        <f t="shared" si="7"/>
        <v>9.3</v>
      </c>
      <c r="U105" s="73">
        <v>1.11E-05</v>
      </c>
      <c r="V105" s="83">
        <v>102</v>
      </c>
    </row>
    <row r="106" spans="2:22" ht="12.75">
      <c r="B106" s="78">
        <v>103</v>
      </c>
      <c r="C106" s="79" t="str">
        <f t="shared" si="4"/>
        <v>Starkiewicz Maciej</v>
      </c>
      <c r="D106" s="80" t="str">
        <f>VLOOKUP(C106,PROTOKOŁY!$B$2:$D$300,3,FALSE)</f>
        <v>SP Modrze</v>
      </c>
      <c r="E106" s="81">
        <f t="shared" si="5"/>
        <v>10.4000125</v>
      </c>
      <c r="P106" s="75">
        <f t="shared" si="6"/>
        <v>10.3000112</v>
      </c>
      <c r="Q106" s="73" t="str">
        <f>PROTOKOŁY!B104</f>
        <v>Biernacki Jakub</v>
      </c>
      <c r="S106" s="82">
        <f>PROTOKOŁY!F104</f>
        <v>10.3</v>
      </c>
      <c r="T106" s="73">
        <f t="shared" si="7"/>
        <v>10.3</v>
      </c>
      <c r="U106" s="73">
        <v>1.12E-05</v>
      </c>
      <c r="V106" s="83">
        <v>103</v>
      </c>
    </row>
    <row r="107" spans="2:22" ht="12.75">
      <c r="B107" s="78">
        <v>104</v>
      </c>
      <c r="C107" s="79" t="str">
        <f t="shared" si="4"/>
        <v>Durczak Paweł</v>
      </c>
      <c r="D107" s="80" t="str">
        <f>VLOOKUP(C107,PROTOKOŁY!$B$2:$D$300,3,FALSE)</f>
        <v>SP Ceradz Kościelny</v>
      </c>
      <c r="E107" s="81">
        <f t="shared" si="5"/>
        <v>10.400014800000001</v>
      </c>
      <c r="P107" s="75">
        <f t="shared" si="6"/>
        <v>9.6000113</v>
      </c>
      <c r="Q107" s="73" t="str">
        <f>PROTOKOŁY!B105</f>
        <v>Gryska łukasz</v>
      </c>
      <c r="S107" s="82">
        <f>PROTOKOŁY!F105</f>
        <v>9.6</v>
      </c>
      <c r="T107" s="73">
        <f t="shared" si="7"/>
        <v>9.6</v>
      </c>
      <c r="U107" s="73">
        <v>1.13E-05</v>
      </c>
      <c r="V107" s="83">
        <v>104</v>
      </c>
    </row>
    <row r="108" spans="2:22" ht="12.75">
      <c r="B108" s="78">
        <v>105</v>
      </c>
      <c r="C108" s="79" t="str">
        <f t="shared" si="4"/>
        <v>Wojrzowski Hubert</v>
      </c>
      <c r="D108" s="80" t="str">
        <f>VLOOKUP(C108,PROTOKOŁY!$B$2:$D$300,3,FALSE)</f>
        <v>SP Modrze</v>
      </c>
      <c r="E108" s="81">
        <f t="shared" si="5"/>
        <v>10.5000127</v>
      </c>
      <c r="P108" s="75">
        <f t="shared" si="6"/>
        <v>25.0000114</v>
      </c>
      <c r="Q108" s="73" t="str">
        <f>PROTOKOŁY!B106</f>
        <v>SZKOŁA</v>
      </c>
      <c r="S108" s="82">
        <f>PROTOKOŁY!F106</f>
        <v>0</v>
      </c>
      <c r="T108" s="73">
        <f t="shared" si="7"/>
        <v>25</v>
      </c>
      <c r="U108" s="73">
        <v>1.14E-05</v>
      </c>
      <c r="V108" s="83">
        <v>105</v>
      </c>
    </row>
    <row r="109" spans="2:22" ht="12.75">
      <c r="B109" s="78">
        <v>106</v>
      </c>
      <c r="C109" s="79" t="str">
        <f t="shared" si="4"/>
        <v>Szczepaniak Łukasz</v>
      </c>
      <c r="D109" s="80" t="str">
        <f>VLOOKUP(C109,PROTOKOŁY!$B$2:$D$300,3,FALSE)</f>
        <v>SP 1 Mosina</v>
      </c>
      <c r="E109" s="81">
        <f t="shared" si="5"/>
        <v>10.600005399999999</v>
      </c>
      <c r="P109" s="75">
        <f t="shared" si="6"/>
        <v>9.700011499999999</v>
      </c>
      <c r="Q109" s="73" t="str">
        <f>PROTOKOŁY!B107</f>
        <v>Kubiak Jakub</v>
      </c>
      <c r="S109" s="82">
        <f>PROTOKOŁY!F107</f>
        <v>9.7</v>
      </c>
      <c r="T109" s="73">
        <f t="shared" si="7"/>
        <v>9.7</v>
      </c>
      <c r="U109" s="73">
        <v>1.15E-05</v>
      </c>
      <c r="V109" s="83">
        <v>106</v>
      </c>
    </row>
    <row r="110" spans="2:22" ht="12.75">
      <c r="B110" s="78">
        <v>107</v>
      </c>
      <c r="C110" s="79" t="str">
        <f t="shared" si="4"/>
        <v>Cur Kacper</v>
      </c>
      <c r="D110" s="80" t="str">
        <f>VLOOKUP(C110,PROTOKOŁY!$B$2:$D$300,3,FALSE)</f>
        <v>SP 2 Murowana Goślina</v>
      </c>
      <c r="E110" s="81">
        <f t="shared" si="5"/>
        <v>10.6000078</v>
      </c>
      <c r="P110" s="75">
        <f t="shared" si="6"/>
        <v>10.0000116</v>
      </c>
      <c r="Q110" s="73" t="str">
        <f>PROTOKOŁY!B108</f>
        <v>Zbierski Sebastian</v>
      </c>
      <c r="S110" s="82">
        <f>PROTOKOŁY!F108</f>
        <v>10</v>
      </c>
      <c r="T110" s="73">
        <f t="shared" si="7"/>
        <v>10</v>
      </c>
      <c r="U110" s="73">
        <v>1.16E-05</v>
      </c>
      <c r="V110" s="83">
        <v>107</v>
      </c>
    </row>
    <row r="111" spans="2:22" ht="12.75">
      <c r="B111" s="78">
        <v>108</v>
      </c>
      <c r="C111" s="79" t="str">
        <f t="shared" si="4"/>
        <v>Stachowiak Bartosz</v>
      </c>
      <c r="D111" s="80" t="str">
        <f>VLOOKUP(C111,PROTOKOŁY!$B$2:$D$300,3,FALSE)</f>
        <v>SP Wierzonka</v>
      </c>
      <c r="E111" s="81">
        <f t="shared" si="5"/>
        <v>10.700014099999999</v>
      </c>
      <c r="P111" s="75">
        <f t="shared" si="6"/>
        <v>9.8000117</v>
      </c>
      <c r="Q111" s="73" t="str">
        <f>PROTOKOŁY!B109</f>
        <v>Braun Filip</v>
      </c>
      <c r="S111" s="82">
        <f>PROTOKOŁY!F109</f>
        <v>9.8</v>
      </c>
      <c r="T111" s="73">
        <f t="shared" si="7"/>
        <v>9.8</v>
      </c>
      <c r="U111" s="73">
        <v>1.17E-05</v>
      </c>
      <c r="V111" s="83">
        <v>108</v>
      </c>
    </row>
    <row r="112" spans="2:22" ht="12.75">
      <c r="B112" s="78">
        <v>109</v>
      </c>
      <c r="C112" s="79" t="str">
        <f t="shared" si="4"/>
        <v>Żaba Paweł</v>
      </c>
      <c r="D112" s="80" t="str">
        <f>VLOOKUP(C112,PROTOKOŁY!$B$2:$D$300,3,FALSE)</f>
        <v>SP Stęszew</v>
      </c>
      <c r="E112" s="81">
        <f t="shared" si="5"/>
        <v>10.800006100000001</v>
      </c>
      <c r="P112" s="75">
        <f t="shared" si="6"/>
        <v>9.200011799999999</v>
      </c>
      <c r="Q112" s="73" t="str">
        <f>PROTOKOŁY!B110</f>
        <v>Frąckowiak Mateusz</v>
      </c>
      <c r="S112" s="82">
        <f>PROTOKOŁY!F110</f>
        <v>9.2</v>
      </c>
      <c r="T112" s="73">
        <f t="shared" si="7"/>
        <v>9.2</v>
      </c>
      <c r="U112" s="73">
        <v>1.18E-05</v>
      </c>
      <c r="V112" s="83">
        <v>109</v>
      </c>
    </row>
    <row r="113" spans="2:22" ht="12.75">
      <c r="B113" s="78">
        <v>110</v>
      </c>
      <c r="C113" s="79" t="str">
        <f t="shared" si="4"/>
        <v>Tobys Przemysław</v>
      </c>
      <c r="D113" s="80" t="str">
        <f>VLOOKUP(C113,PROTOKOŁY!$B$2:$D$300,3,FALSE)</f>
        <v>SP 1 Mosina</v>
      </c>
      <c r="E113" s="81">
        <f t="shared" si="5"/>
        <v>10.9000052</v>
      </c>
      <c r="P113" s="75">
        <f t="shared" si="6"/>
        <v>9.5000119</v>
      </c>
      <c r="Q113" s="73" t="str">
        <f>PROTOKOŁY!B111</f>
        <v>Hoszowski Michał</v>
      </c>
      <c r="S113" s="82">
        <f>PROTOKOŁY!F111</f>
        <v>9.5</v>
      </c>
      <c r="T113" s="73">
        <f t="shared" si="7"/>
        <v>9.5</v>
      </c>
      <c r="U113" s="73">
        <v>1.19E-05</v>
      </c>
      <c r="V113" s="83">
        <v>110</v>
      </c>
    </row>
    <row r="114" spans="2:22" ht="12.75">
      <c r="B114" s="78">
        <v>111</v>
      </c>
      <c r="C114" s="79" t="str">
        <f t="shared" si="4"/>
        <v>SZKOŁA</v>
      </c>
      <c r="D114" s="80" t="str">
        <f>VLOOKUP(C114,PROTOKOŁY!$B$2:$D$300,3,FALSE)</f>
        <v>Puszczykowo1.</v>
      </c>
      <c r="E114" s="81">
        <f t="shared" si="5"/>
        <v>25.0000016</v>
      </c>
      <c r="P114" s="75">
        <f t="shared" si="6"/>
        <v>10.000012</v>
      </c>
      <c r="Q114" s="73" t="str">
        <f>PROTOKOŁY!B112</f>
        <v>Just Mikołaj</v>
      </c>
      <c r="S114" s="82">
        <f>PROTOKOŁY!F112</f>
        <v>10</v>
      </c>
      <c r="T114" s="73">
        <f t="shared" si="7"/>
        <v>10</v>
      </c>
      <c r="U114" s="73">
        <v>1.2E-05</v>
      </c>
      <c r="V114" s="83">
        <v>111</v>
      </c>
    </row>
    <row r="115" spans="2:22" ht="12.75">
      <c r="B115" s="78">
        <v>112</v>
      </c>
      <c r="C115" s="79" t="str">
        <f t="shared" si="4"/>
        <v>SZKOŁA</v>
      </c>
      <c r="D115" s="80" t="str">
        <f>VLOOKUP(C115,PROTOKOŁY!$B$2:$D$300,3,FALSE)</f>
        <v>Puszczykowo1.</v>
      </c>
      <c r="E115" s="81">
        <f t="shared" si="5"/>
        <v>25.0000023</v>
      </c>
      <c r="P115" s="75">
        <f t="shared" si="6"/>
        <v>25.0000121</v>
      </c>
      <c r="Q115" s="73" t="str">
        <f>PROTOKOŁY!B113</f>
        <v>SZKOŁA</v>
      </c>
      <c r="S115" s="82">
        <f>PROTOKOŁY!F113</f>
        <v>0</v>
      </c>
      <c r="T115" s="73">
        <f t="shared" si="7"/>
        <v>25</v>
      </c>
      <c r="U115" s="73">
        <v>1.21E-05</v>
      </c>
      <c r="V115" s="83">
        <v>112</v>
      </c>
    </row>
    <row r="116" spans="2:22" ht="12.75">
      <c r="B116" s="78">
        <v>113</v>
      </c>
      <c r="C116" s="79">
        <f t="shared" si="4"/>
        <v>0</v>
      </c>
      <c r="D116" s="80" t="e">
        <f>VLOOKUP(C116,PROTOKOŁY!$B$2:$D$300,3,FALSE)</f>
        <v>#N/A</v>
      </c>
      <c r="E116" s="81">
        <f t="shared" si="5"/>
        <v>25.0000029</v>
      </c>
      <c r="P116" s="75">
        <f t="shared" si="6"/>
        <v>8.5000122</v>
      </c>
      <c r="Q116" s="73" t="str">
        <f>PROTOKOŁY!B114</f>
        <v>Bałuszek Kacper</v>
      </c>
      <c r="S116" s="82">
        <f>PROTOKOŁY!F114</f>
        <v>8.5</v>
      </c>
      <c r="T116" s="73">
        <f t="shared" si="7"/>
        <v>8.5</v>
      </c>
      <c r="U116" s="73">
        <v>1.22E-05</v>
      </c>
      <c r="V116" s="83">
        <v>113</v>
      </c>
    </row>
    <row r="117" spans="2:22" ht="12.75">
      <c r="B117" s="78">
        <v>114</v>
      </c>
      <c r="C117" s="79" t="str">
        <f t="shared" si="4"/>
        <v>SZKOŁA</v>
      </c>
      <c r="D117" s="80" t="str">
        <f>VLOOKUP(C117,PROTOKOŁY!$B$2:$D$300,3,FALSE)</f>
        <v>Puszczykowo1.</v>
      </c>
      <c r="E117" s="81">
        <f t="shared" si="5"/>
        <v>25.000003</v>
      </c>
      <c r="P117" s="75">
        <f t="shared" si="6"/>
        <v>9.8000123</v>
      </c>
      <c r="Q117" s="73" t="str">
        <f>PROTOKOŁY!B115</f>
        <v>Senkiewicz Bartosz</v>
      </c>
      <c r="S117" s="82">
        <f>PROTOKOŁY!F115</f>
        <v>9.8</v>
      </c>
      <c r="T117" s="73">
        <f t="shared" si="7"/>
        <v>9.8</v>
      </c>
      <c r="U117" s="73">
        <v>1.23E-05</v>
      </c>
      <c r="V117" s="83">
        <v>114</v>
      </c>
    </row>
    <row r="118" spans="2:22" ht="12.75">
      <c r="B118" s="78">
        <v>115</v>
      </c>
      <c r="C118" s="79" t="str">
        <f t="shared" si="4"/>
        <v>SZKOŁA</v>
      </c>
      <c r="D118" s="80" t="str">
        <f>VLOOKUP(C118,PROTOKOŁY!$B$2:$D$300,3,FALSE)</f>
        <v>Puszczykowo1.</v>
      </c>
      <c r="E118" s="81">
        <f t="shared" si="5"/>
        <v>25.0000037</v>
      </c>
      <c r="P118" s="75">
        <f t="shared" si="6"/>
        <v>9.4000124</v>
      </c>
      <c r="Q118" s="73" t="str">
        <f>PROTOKOŁY!B116</f>
        <v>Sobisiak Łukasz</v>
      </c>
      <c r="S118" s="82">
        <f>PROTOKOŁY!F116</f>
        <v>9.4</v>
      </c>
      <c r="T118" s="73">
        <f t="shared" si="7"/>
        <v>9.4</v>
      </c>
      <c r="U118" s="73">
        <v>1.24E-05</v>
      </c>
      <c r="V118" s="83">
        <v>115</v>
      </c>
    </row>
    <row r="119" spans="2:22" ht="12.75">
      <c r="B119" s="78">
        <v>116</v>
      </c>
      <c r="C119" s="79">
        <f t="shared" si="4"/>
        <v>0</v>
      </c>
      <c r="D119" s="80" t="e">
        <f>VLOOKUP(C119,PROTOKOŁY!$B$2:$D$300,3,FALSE)</f>
        <v>#N/A</v>
      </c>
      <c r="E119" s="81">
        <f t="shared" si="5"/>
        <v>25.0000043</v>
      </c>
      <c r="P119" s="75">
        <f t="shared" si="6"/>
        <v>10.4000125</v>
      </c>
      <c r="Q119" s="73" t="str">
        <f>PROTOKOŁY!B117</f>
        <v>Starkiewicz Maciej</v>
      </c>
      <c r="S119" s="82">
        <f>PROTOKOŁY!F117</f>
        <v>10.4</v>
      </c>
      <c r="T119" s="73">
        <f t="shared" si="7"/>
        <v>10.4</v>
      </c>
      <c r="U119" s="73">
        <v>1.25E-05</v>
      </c>
      <c r="V119" s="83">
        <v>116</v>
      </c>
    </row>
    <row r="120" spans="2:22" ht="12.75">
      <c r="B120" s="78">
        <v>117</v>
      </c>
      <c r="C120" s="79" t="str">
        <f t="shared" si="4"/>
        <v>SZKOŁA</v>
      </c>
      <c r="D120" s="80" t="str">
        <f>VLOOKUP(C120,PROTOKOŁY!$B$2:$D$300,3,FALSE)</f>
        <v>Puszczykowo1.</v>
      </c>
      <c r="E120" s="81">
        <f t="shared" si="5"/>
        <v>25.0000044</v>
      </c>
      <c r="P120" s="75">
        <f t="shared" si="6"/>
        <v>9.4000126</v>
      </c>
      <c r="Q120" s="73" t="str">
        <f>PROTOKOŁY!B118</f>
        <v>Wojda Norbert</v>
      </c>
      <c r="S120" s="82">
        <f>PROTOKOŁY!F118</f>
        <v>9.4</v>
      </c>
      <c r="T120" s="73">
        <f t="shared" si="7"/>
        <v>9.4</v>
      </c>
      <c r="U120" s="73">
        <v>1.26E-05</v>
      </c>
      <c r="V120" s="83">
        <v>117</v>
      </c>
    </row>
    <row r="121" spans="2:22" ht="12.75">
      <c r="B121" s="78">
        <v>118</v>
      </c>
      <c r="C121" s="79" t="str">
        <f t="shared" si="4"/>
        <v>SZKOŁA</v>
      </c>
      <c r="D121" s="80" t="str">
        <f>VLOOKUP(C121,PROTOKOŁY!$B$2:$D$300,3,FALSE)</f>
        <v>Puszczykowo1.</v>
      </c>
      <c r="E121" s="81">
        <f t="shared" si="5"/>
        <v>25.0000051</v>
      </c>
      <c r="P121" s="75">
        <f t="shared" si="6"/>
        <v>10.5000127</v>
      </c>
      <c r="Q121" s="73" t="str">
        <f>PROTOKOŁY!B119</f>
        <v>Wojrzowski Hubert</v>
      </c>
      <c r="S121" s="82">
        <f>PROTOKOŁY!F119</f>
        <v>10.5</v>
      </c>
      <c r="T121" s="73">
        <f t="shared" si="7"/>
        <v>10.5</v>
      </c>
      <c r="U121" s="73">
        <v>1.27E-05</v>
      </c>
      <c r="V121" s="83">
        <v>118</v>
      </c>
    </row>
    <row r="122" spans="2:22" ht="12.75">
      <c r="B122" s="78">
        <v>119</v>
      </c>
      <c r="C122" s="79" t="str">
        <f t="shared" si="4"/>
        <v>SZKOŁA</v>
      </c>
      <c r="D122" s="80" t="str">
        <f>VLOOKUP(C122,PROTOKOŁY!$B$2:$D$300,3,FALSE)</f>
        <v>Puszczykowo1.</v>
      </c>
      <c r="E122" s="81">
        <f t="shared" si="5"/>
        <v>25.0000058</v>
      </c>
      <c r="P122" s="75">
        <f t="shared" si="6"/>
        <v>25.0000128</v>
      </c>
      <c r="Q122" s="73" t="str">
        <f>PROTOKOŁY!B120</f>
        <v>SZKOŁA</v>
      </c>
      <c r="S122" s="82">
        <f>PROTOKOŁY!F120</f>
        <v>0</v>
      </c>
      <c r="T122" s="73">
        <f t="shared" si="7"/>
        <v>25</v>
      </c>
      <c r="U122" s="73">
        <v>1.28E-05</v>
      </c>
      <c r="V122" s="83">
        <v>119</v>
      </c>
    </row>
    <row r="123" spans="2:22" ht="12.75">
      <c r="B123" s="78">
        <v>120</v>
      </c>
      <c r="C123" s="79">
        <f t="shared" si="4"/>
        <v>0</v>
      </c>
      <c r="D123" s="80" t="e">
        <f>VLOOKUP(C123,PROTOKOŁY!$B$2:$D$300,3,FALSE)</f>
        <v>#N/A</v>
      </c>
      <c r="E123" s="81">
        <f t="shared" si="5"/>
        <v>25.0000064</v>
      </c>
      <c r="P123" s="75">
        <f t="shared" si="6"/>
        <v>25.0000129</v>
      </c>
      <c r="Q123" s="73">
        <f>PROTOKOŁY!B121</f>
        <v>0</v>
      </c>
      <c r="S123" s="82">
        <f>PROTOKOŁY!F121</f>
        <v>0</v>
      </c>
      <c r="T123" s="73">
        <f t="shared" si="7"/>
        <v>25</v>
      </c>
      <c r="U123" s="73">
        <v>1.29E-05</v>
      </c>
      <c r="V123" s="83">
        <v>120</v>
      </c>
    </row>
    <row r="124" spans="2:22" ht="12.75">
      <c r="B124" s="78">
        <v>121</v>
      </c>
      <c r="C124" s="79" t="str">
        <f t="shared" si="4"/>
        <v>SZKOŁA</v>
      </c>
      <c r="D124" s="80" t="str">
        <f>VLOOKUP(C124,PROTOKOŁY!$B$2:$D$300,3,FALSE)</f>
        <v>Puszczykowo1.</v>
      </c>
      <c r="E124" s="81">
        <f t="shared" si="5"/>
        <v>25.0000065</v>
      </c>
      <c r="P124" s="75">
        <f t="shared" si="6"/>
        <v>25.000013</v>
      </c>
      <c r="Q124" s="73">
        <f>PROTOKOŁY!B122</f>
        <v>0</v>
      </c>
      <c r="S124" s="82">
        <f>PROTOKOŁY!F122</f>
        <v>0</v>
      </c>
      <c r="T124" s="73">
        <f t="shared" si="7"/>
        <v>25</v>
      </c>
      <c r="U124" s="73">
        <v>1.3000000000000001E-05</v>
      </c>
      <c r="V124" s="83">
        <v>121</v>
      </c>
    </row>
    <row r="125" spans="2:22" ht="12.75">
      <c r="B125" s="78">
        <v>122</v>
      </c>
      <c r="C125" s="79">
        <f t="shared" si="4"/>
        <v>0</v>
      </c>
      <c r="D125" s="80" t="e">
        <f>VLOOKUP(C125,PROTOKOŁY!$B$2:$D$300,3,FALSE)</f>
        <v>#N/A</v>
      </c>
      <c r="E125" s="81">
        <f t="shared" si="5"/>
        <v>25.0000071</v>
      </c>
      <c r="P125" s="75">
        <f t="shared" si="6"/>
        <v>25.0000131</v>
      </c>
      <c r="Q125" s="73">
        <f>PROTOKOŁY!B123</f>
        <v>0</v>
      </c>
      <c r="S125" s="82">
        <f>PROTOKOŁY!F123</f>
        <v>0</v>
      </c>
      <c r="T125" s="73">
        <f t="shared" si="7"/>
        <v>25</v>
      </c>
      <c r="U125" s="73">
        <v>1.31E-05</v>
      </c>
      <c r="V125" s="83">
        <v>122</v>
      </c>
    </row>
    <row r="126" spans="2:22" ht="12.75">
      <c r="B126" s="78">
        <v>123</v>
      </c>
      <c r="C126" s="79" t="str">
        <f t="shared" si="4"/>
        <v>SZKOŁA</v>
      </c>
      <c r="D126" s="80" t="str">
        <f>VLOOKUP(C126,PROTOKOŁY!$B$2:$D$300,3,FALSE)</f>
        <v>Puszczykowo1.</v>
      </c>
      <c r="E126" s="81">
        <f t="shared" si="5"/>
        <v>25.0000072</v>
      </c>
      <c r="P126" s="75">
        <f t="shared" si="6"/>
        <v>25.0000132</v>
      </c>
      <c r="Q126" s="73">
        <f>PROTOKOŁY!B124</f>
        <v>0</v>
      </c>
      <c r="S126" s="82">
        <f>PROTOKOŁY!F124</f>
        <v>0</v>
      </c>
      <c r="T126" s="73">
        <f t="shared" si="7"/>
        <v>25</v>
      </c>
      <c r="U126" s="73">
        <v>1.32E-05</v>
      </c>
      <c r="V126" s="83">
        <v>123</v>
      </c>
    </row>
    <row r="127" spans="2:22" ht="12.75">
      <c r="B127" s="78">
        <v>124</v>
      </c>
      <c r="C127" s="79" t="str">
        <f t="shared" si="4"/>
        <v>SZKOŁA</v>
      </c>
      <c r="D127" s="80" t="str">
        <f>VLOOKUP(C127,PROTOKOŁY!$B$2:$D$300,3,FALSE)</f>
        <v>Puszczykowo1.</v>
      </c>
      <c r="E127" s="81">
        <f t="shared" si="5"/>
        <v>25.0000079</v>
      </c>
      <c r="P127" s="75">
        <f t="shared" si="6"/>
        <v>25.0000133</v>
      </c>
      <c r="Q127" s="73">
        <f>PROTOKOŁY!B125</f>
        <v>0</v>
      </c>
      <c r="S127" s="82">
        <f>PROTOKOŁY!F125</f>
        <v>0</v>
      </c>
      <c r="T127" s="73">
        <f t="shared" si="7"/>
        <v>25</v>
      </c>
      <c r="U127" s="73">
        <v>1.33E-05</v>
      </c>
      <c r="V127" s="83">
        <v>124</v>
      </c>
    </row>
    <row r="128" spans="2:22" ht="12.75">
      <c r="B128" s="78">
        <v>125</v>
      </c>
      <c r="C128" s="79" t="str">
        <f t="shared" si="4"/>
        <v>SZKOŁA</v>
      </c>
      <c r="D128" s="80" t="str">
        <f>VLOOKUP(C128,PROTOKOŁY!$B$2:$D$300,3,FALSE)</f>
        <v>Puszczykowo1.</v>
      </c>
      <c r="E128" s="81">
        <f t="shared" si="5"/>
        <v>25.0000086</v>
      </c>
      <c r="P128" s="75">
        <f t="shared" si="6"/>
        <v>25.0000134</v>
      </c>
      <c r="Q128" s="73">
        <f>PROTOKOŁY!B126</f>
        <v>0</v>
      </c>
      <c r="S128" s="82">
        <f>PROTOKOŁY!F126</f>
        <v>0</v>
      </c>
      <c r="T128" s="73">
        <f t="shared" si="7"/>
        <v>25</v>
      </c>
      <c r="U128" s="73">
        <v>1.34E-05</v>
      </c>
      <c r="V128" s="83">
        <v>125</v>
      </c>
    </row>
    <row r="129" spans="2:22" ht="12.75">
      <c r="B129" s="78">
        <v>126</v>
      </c>
      <c r="C129" s="79" t="str">
        <f t="shared" si="4"/>
        <v>SZKOŁA</v>
      </c>
      <c r="D129" s="80" t="str">
        <f>VLOOKUP(C129,PROTOKOŁY!$B$2:$D$300,3,FALSE)</f>
        <v>Puszczykowo1.</v>
      </c>
      <c r="E129" s="81">
        <f t="shared" si="5"/>
        <v>25.0000093</v>
      </c>
      <c r="P129" s="75">
        <f t="shared" si="6"/>
        <v>25.0000135</v>
      </c>
      <c r="Q129" s="73" t="str">
        <f>PROTOKOŁY!B127</f>
        <v>SZKOŁA</v>
      </c>
      <c r="S129" s="82">
        <f>PROTOKOŁY!F127</f>
        <v>0</v>
      </c>
      <c r="T129" s="73">
        <f t="shared" si="7"/>
        <v>25</v>
      </c>
      <c r="U129" s="73">
        <v>1.35E-05</v>
      </c>
      <c r="V129" s="83">
        <v>126</v>
      </c>
    </row>
    <row r="130" spans="2:22" ht="12.75">
      <c r="B130" s="78">
        <v>127</v>
      </c>
      <c r="C130" s="79" t="str">
        <f t="shared" si="4"/>
        <v>SZKOŁA</v>
      </c>
      <c r="D130" s="80" t="str">
        <f>VLOOKUP(C130,PROTOKOŁY!$B$2:$D$300,3,FALSE)</f>
        <v>Puszczykowo1.</v>
      </c>
      <c r="E130" s="81">
        <f t="shared" si="5"/>
        <v>25.00001</v>
      </c>
      <c r="P130" s="75">
        <f t="shared" si="6"/>
        <v>9.400013600000001</v>
      </c>
      <c r="Q130" s="73" t="str">
        <f>PROTOKOŁY!B128</f>
        <v>Magdziński Kacper</v>
      </c>
      <c r="S130" s="82">
        <f>PROTOKOŁY!F128</f>
        <v>9.4</v>
      </c>
      <c r="T130" s="73">
        <f t="shared" si="7"/>
        <v>9.4</v>
      </c>
      <c r="U130" s="73">
        <v>1.36E-05</v>
      </c>
      <c r="V130" s="83">
        <v>127</v>
      </c>
    </row>
    <row r="131" spans="2:22" ht="12.75">
      <c r="B131" s="78">
        <v>128</v>
      </c>
      <c r="C131" s="79" t="str">
        <f t="shared" si="4"/>
        <v>SZKOŁA</v>
      </c>
      <c r="D131" s="80" t="str">
        <f>VLOOKUP(C131,PROTOKOŁY!$B$2:$D$300,3,FALSE)</f>
        <v>Puszczykowo1.</v>
      </c>
      <c r="E131" s="81">
        <f t="shared" si="5"/>
        <v>25.0000107</v>
      </c>
      <c r="P131" s="75">
        <f t="shared" si="6"/>
        <v>9.0000137</v>
      </c>
      <c r="Q131" s="73" t="str">
        <f>PROTOKOŁY!B129</f>
        <v>Szcześniak Oliwier</v>
      </c>
      <c r="S131" s="82">
        <f>PROTOKOŁY!F129</f>
        <v>9</v>
      </c>
      <c r="T131" s="73">
        <f t="shared" si="7"/>
        <v>9</v>
      </c>
      <c r="U131" s="73">
        <v>1.37E-05</v>
      </c>
      <c r="V131" s="83">
        <v>128</v>
      </c>
    </row>
    <row r="132" spans="2:22" ht="12.75">
      <c r="B132" s="78">
        <v>129</v>
      </c>
      <c r="C132" s="79" t="str">
        <f t="shared" si="4"/>
        <v>SZKOŁA</v>
      </c>
      <c r="D132" s="80" t="str">
        <f>VLOOKUP(C132,PROTOKOŁY!$B$2:$D$300,3,FALSE)</f>
        <v>Puszczykowo1.</v>
      </c>
      <c r="E132" s="81">
        <f t="shared" si="5"/>
        <v>25.0000114</v>
      </c>
      <c r="P132" s="75">
        <f t="shared" si="6"/>
        <v>10.0000138</v>
      </c>
      <c r="Q132" s="73" t="str">
        <f>PROTOKOŁY!B130</f>
        <v>Rais Mateusz</v>
      </c>
      <c r="S132" s="82">
        <f>PROTOKOŁY!F130</f>
        <v>10</v>
      </c>
      <c r="T132" s="73">
        <f t="shared" si="7"/>
        <v>10</v>
      </c>
      <c r="U132" s="73">
        <v>1.38E-05</v>
      </c>
      <c r="V132" s="83">
        <v>129</v>
      </c>
    </row>
    <row r="133" spans="2:22" ht="12.75">
      <c r="B133" s="78">
        <v>130</v>
      </c>
      <c r="C133" s="79" t="str">
        <f aca="true" t="shared" si="8" ref="C133:C196">VLOOKUP(E133,P$4:Q$260,2,FALSE)</f>
        <v>SZKOŁA</v>
      </c>
      <c r="D133" s="80" t="str">
        <f>VLOOKUP(C133,PROTOKOŁY!$B$2:$D$300,3,FALSE)</f>
        <v>Puszczykowo1.</v>
      </c>
      <c r="E133" s="81">
        <f aca="true" t="shared" si="9" ref="E133:E196">SMALL(P$4:P$260,V133)</f>
        <v>25.0000121</v>
      </c>
      <c r="P133" s="75">
        <f aca="true" t="shared" si="10" ref="P133:P196">T133+U133</f>
        <v>10.1000139</v>
      </c>
      <c r="Q133" s="73" t="str">
        <f>PROTOKOŁY!B131</f>
        <v>Martyniak Kamil</v>
      </c>
      <c r="S133" s="82">
        <f>PROTOKOŁY!F131</f>
        <v>10.1</v>
      </c>
      <c r="T133" s="73">
        <f aca="true" t="shared" si="11" ref="T133:T196">IF(S133=0,25,S133)</f>
        <v>10.1</v>
      </c>
      <c r="U133" s="73">
        <v>1.39E-05</v>
      </c>
      <c r="V133" s="83">
        <v>130</v>
      </c>
    </row>
    <row r="134" spans="2:22" ht="12.75">
      <c r="B134" s="78">
        <v>131</v>
      </c>
      <c r="C134" s="79" t="str">
        <f t="shared" si="8"/>
        <v>SZKOŁA</v>
      </c>
      <c r="D134" s="80" t="str">
        <f>VLOOKUP(C134,PROTOKOŁY!$B$2:$D$300,3,FALSE)</f>
        <v>Puszczykowo1.</v>
      </c>
      <c r="E134" s="81">
        <f t="shared" si="9"/>
        <v>25.0000128</v>
      </c>
      <c r="P134" s="75">
        <f t="shared" si="10"/>
        <v>10.300014000000001</v>
      </c>
      <c r="Q134" s="73" t="str">
        <f>PROTOKOŁY!B132</f>
        <v>Kelma Jakub</v>
      </c>
      <c r="S134" s="82">
        <f>PROTOKOŁY!F132</f>
        <v>10.3</v>
      </c>
      <c r="T134" s="73">
        <f t="shared" si="11"/>
        <v>10.3</v>
      </c>
      <c r="U134" s="73">
        <v>1.4E-05</v>
      </c>
      <c r="V134" s="83">
        <v>131</v>
      </c>
    </row>
    <row r="135" spans="2:22" ht="12.75">
      <c r="B135" s="78">
        <v>132</v>
      </c>
      <c r="C135" s="79">
        <f t="shared" si="8"/>
        <v>0</v>
      </c>
      <c r="D135" s="80" t="e">
        <f>VLOOKUP(C135,PROTOKOŁY!$B$2:$D$300,3,FALSE)</f>
        <v>#N/A</v>
      </c>
      <c r="E135" s="81">
        <f t="shared" si="9"/>
        <v>25.0000129</v>
      </c>
      <c r="P135" s="75">
        <f t="shared" si="10"/>
        <v>10.700014099999999</v>
      </c>
      <c r="Q135" s="73" t="str">
        <f>PROTOKOŁY!B133</f>
        <v>Stachowiak Bartosz</v>
      </c>
      <c r="S135" s="82">
        <f>PROTOKOŁY!F133</f>
        <v>10.7</v>
      </c>
      <c r="T135" s="73">
        <f t="shared" si="11"/>
        <v>10.7</v>
      </c>
      <c r="U135" s="73">
        <v>1.41E-05</v>
      </c>
      <c r="V135" s="83">
        <v>132</v>
      </c>
    </row>
    <row r="136" spans="2:22" ht="12.75">
      <c r="B136" s="78">
        <v>133</v>
      </c>
      <c r="C136" s="79">
        <f t="shared" si="8"/>
        <v>0</v>
      </c>
      <c r="D136" s="80" t="e">
        <f>VLOOKUP(C136,PROTOKOŁY!$B$2:$D$300,3,FALSE)</f>
        <v>#N/A</v>
      </c>
      <c r="E136" s="81">
        <f t="shared" si="9"/>
        <v>25.000013</v>
      </c>
      <c r="P136" s="75">
        <f t="shared" si="10"/>
        <v>25.0000142</v>
      </c>
      <c r="Q136" s="73" t="str">
        <f>PROTOKOŁY!B134</f>
        <v>SZKOŁA</v>
      </c>
      <c r="S136" s="82">
        <f>PROTOKOŁY!F134</f>
        <v>0</v>
      </c>
      <c r="T136" s="73">
        <f t="shared" si="11"/>
        <v>25</v>
      </c>
      <c r="U136" s="73">
        <v>1.42E-05</v>
      </c>
      <c r="V136" s="83">
        <v>133</v>
      </c>
    </row>
    <row r="137" spans="2:22" ht="12.75">
      <c r="B137" s="78">
        <v>134</v>
      </c>
      <c r="C137" s="79">
        <f t="shared" si="8"/>
        <v>0</v>
      </c>
      <c r="D137" s="80" t="e">
        <f>VLOOKUP(C137,PROTOKOŁY!$B$2:$D$300,3,FALSE)</f>
        <v>#N/A</v>
      </c>
      <c r="E137" s="81">
        <f t="shared" si="9"/>
        <v>25.0000131</v>
      </c>
      <c r="P137" s="75">
        <f t="shared" si="10"/>
        <v>8.7000143</v>
      </c>
      <c r="Q137" s="73" t="str">
        <f>PROTOKOŁY!B135</f>
        <v>Bąk Hubert</v>
      </c>
      <c r="S137" s="82">
        <f>PROTOKOŁY!F135</f>
        <v>8.7</v>
      </c>
      <c r="T137" s="73">
        <f t="shared" si="11"/>
        <v>8.7</v>
      </c>
      <c r="U137" s="73">
        <v>1.43E-05</v>
      </c>
      <c r="V137" s="83">
        <v>134</v>
      </c>
    </row>
    <row r="138" spans="2:22" ht="12.75">
      <c r="B138" s="78">
        <v>135</v>
      </c>
      <c r="C138" s="79">
        <f t="shared" si="8"/>
        <v>0</v>
      </c>
      <c r="D138" s="80" t="e">
        <f>VLOOKUP(C138,PROTOKOŁY!$B$2:$D$300,3,FALSE)</f>
        <v>#N/A</v>
      </c>
      <c r="E138" s="81">
        <f t="shared" si="9"/>
        <v>25.0000132</v>
      </c>
      <c r="P138" s="75">
        <f t="shared" si="10"/>
        <v>8.9000144</v>
      </c>
      <c r="Q138" s="73" t="str">
        <f>PROTOKOŁY!B136</f>
        <v>Szweda Aleksandra</v>
      </c>
      <c r="S138" s="82">
        <f>PROTOKOŁY!F136</f>
        <v>8.9</v>
      </c>
      <c r="T138" s="73">
        <f t="shared" si="11"/>
        <v>8.9</v>
      </c>
      <c r="U138" s="73">
        <v>1.44E-05</v>
      </c>
      <c r="V138" s="83">
        <v>135</v>
      </c>
    </row>
    <row r="139" spans="2:22" ht="12.75">
      <c r="B139" s="78">
        <v>136</v>
      </c>
      <c r="C139" s="79">
        <f t="shared" si="8"/>
        <v>0</v>
      </c>
      <c r="D139" s="80" t="e">
        <f>VLOOKUP(C139,PROTOKOŁY!$B$2:$D$300,3,FALSE)</f>
        <v>#N/A</v>
      </c>
      <c r="E139" s="81">
        <f t="shared" si="9"/>
        <v>25.0000133</v>
      </c>
      <c r="P139" s="75">
        <f t="shared" si="10"/>
        <v>9.1000145</v>
      </c>
      <c r="Q139" s="73" t="str">
        <f>PROTOKOŁY!B137</f>
        <v>Dubisz Przemysław</v>
      </c>
      <c r="S139" s="82">
        <f>PROTOKOŁY!F137</f>
        <v>9.1</v>
      </c>
      <c r="T139" s="73">
        <f t="shared" si="11"/>
        <v>9.1</v>
      </c>
      <c r="U139" s="73">
        <v>1.45E-05</v>
      </c>
      <c r="V139" s="83">
        <v>136</v>
      </c>
    </row>
    <row r="140" spans="2:22" ht="12.75">
      <c r="B140" s="78">
        <v>137</v>
      </c>
      <c r="C140" s="79">
        <f t="shared" si="8"/>
        <v>0</v>
      </c>
      <c r="D140" s="80" t="e">
        <f>VLOOKUP(C140,PROTOKOŁY!$B$2:$D$300,3,FALSE)</f>
        <v>#N/A</v>
      </c>
      <c r="E140" s="81">
        <f t="shared" si="9"/>
        <v>25.0000134</v>
      </c>
      <c r="P140" s="75">
        <f t="shared" si="10"/>
        <v>9.7000146</v>
      </c>
      <c r="Q140" s="73" t="str">
        <f>PROTOKOŁY!B138</f>
        <v>Szymański Eryk</v>
      </c>
      <c r="S140" s="82">
        <f>PROTOKOŁY!F138</f>
        <v>9.7</v>
      </c>
      <c r="T140" s="73">
        <f t="shared" si="11"/>
        <v>9.7</v>
      </c>
      <c r="U140" s="73">
        <v>1.4599999999999999E-05</v>
      </c>
      <c r="V140" s="83">
        <v>137</v>
      </c>
    </row>
    <row r="141" spans="2:22" ht="12.75">
      <c r="B141" s="78">
        <v>138</v>
      </c>
      <c r="C141" s="79" t="str">
        <f t="shared" si="8"/>
        <v>SZKOŁA</v>
      </c>
      <c r="D141" s="80" t="str">
        <f>VLOOKUP(C141,PROTOKOŁY!$B$2:$D$300,3,FALSE)</f>
        <v>Puszczykowo1.</v>
      </c>
      <c r="E141" s="81">
        <f t="shared" si="9"/>
        <v>25.0000135</v>
      </c>
      <c r="P141" s="75">
        <f t="shared" si="10"/>
        <v>9.9000147</v>
      </c>
      <c r="Q141" s="73" t="str">
        <f>PROTOKOŁY!B139</f>
        <v>Walewicz Grzegorz</v>
      </c>
      <c r="S141" s="82">
        <f>PROTOKOŁY!F139</f>
        <v>9.9</v>
      </c>
      <c r="T141" s="73">
        <f t="shared" si="11"/>
        <v>9.9</v>
      </c>
      <c r="U141" s="73">
        <v>1.47E-05</v>
      </c>
      <c r="V141" s="83">
        <v>138</v>
      </c>
    </row>
    <row r="142" spans="2:22" ht="12.75">
      <c r="B142" s="78">
        <v>139</v>
      </c>
      <c r="C142" s="79" t="str">
        <f t="shared" si="8"/>
        <v>SZKOŁA</v>
      </c>
      <c r="D142" s="80" t="str">
        <f>VLOOKUP(C142,PROTOKOŁY!$B$2:$D$300,3,FALSE)</f>
        <v>Puszczykowo1.</v>
      </c>
      <c r="E142" s="81">
        <f t="shared" si="9"/>
        <v>25.0000142</v>
      </c>
      <c r="P142" s="75">
        <f t="shared" si="10"/>
        <v>10.400014800000001</v>
      </c>
      <c r="Q142" s="73" t="str">
        <f>PROTOKOŁY!B140</f>
        <v>Durczak Paweł</v>
      </c>
      <c r="S142" s="82">
        <f>PROTOKOŁY!F140</f>
        <v>10.4</v>
      </c>
      <c r="T142" s="73">
        <f t="shared" si="11"/>
        <v>10.4</v>
      </c>
      <c r="U142" s="73">
        <v>1.48E-05</v>
      </c>
      <c r="V142" s="83">
        <v>139</v>
      </c>
    </row>
    <row r="143" spans="2:22" ht="12.75">
      <c r="B143" s="78">
        <v>140</v>
      </c>
      <c r="C143" s="79" t="str">
        <f t="shared" si="8"/>
        <v>SZKOŁA</v>
      </c>
      <c r="D143" s="80" t="str">
        <f>VLOOKUP(C143,PROTOKOŁY!$B$2:$D$300,3,FALSE)</f>
        <v>Puszczykowo1.</v>
      </c>
      <c r="E143" s="81">
        <f t="shared" si="9"/>
        <v>25.0000149</v>
      </c>
      <c r="P143" s="75">
        <f t="shared" si="10"/>
        <v>25.0000149</v>
      </c>
      <c r="Q143" s="73" t="str">
        <f>PROTOKOŁY!B141</f>
        <v>SZKOŁA</v>
      </c>
      <c r="S143" s="82">
        <f>PROTOKOŁY!F141</f>
        <v>0</v>
      </c>
      <c r="T143" s="73">
        <f t="shared" si="11"/>
        <v>25</v>
      </c>
      <c r="U143" s="73">
        <v>1.49E-05</v>
      </c>
      <c r="V143" s="83">
        <v>140</v>
      </c>
    </row>
    <row r="144" spans="2:22" ht="12.75">
      <c r="B144" s="78">
        <v>141</v>
      </c>
      <c r="C144" s="79">
        <f t="shared" si="8"/>
        <v>0</v>
      </c>
      <c r="D144" s="80" t="e">
        <f>VLOOKUP(C144,PROTOKOŁY!$B$2:$D$300,3,FALSE)</f>
        <v>#N/A</v>
      </c>
      <c r="E144" s="81">
        <f t="shared" si="9"/>
        <v>25.000015</v>
      </c>
      <c r="P144" s="75">
        <f t="shared" si="10"/>
        <v>25.000015</v>
      </c>
      <c r="Q144" s="73">
        <f>PROTOKOŁY!B142</f>
        <v>0</v>
      </c>
      <c r="S144" s="82">
        <f>PROTOKOŁY!F142</f>
        <v>0</v>
      </c>
      <c r="T144" s="73">
        <f t="shared" si="11"/>
        <v>25</v>
      </c>
      <c r="U144" s="73">
        <v>1.5E-05</v>
      </c>
      <c r="V144" s="83">
        <v>141</v>
      </c>
    </row>
    <row r="145" spans="2:22" ht="12.75">
      <c r="B145" s="78">
        <v>142</v>
      </c>
      <c r="C145" s="79">
        <f t="shared" si="8"/>
        <v>0</v>
      </c>
      <c r="D145" s="80" t="e">
        <f>VLOOKUP(C145,PROTOKOŁY!$B$2:$D$300,3,FALSE)</f>
        <v>#N/A</v>
      </c>
      <c r="E145" s="81">
        <f t="shared" si="9"/>
        <v>25.0000151</v>
      </c>
      <c r="P145" s="75">
        <f t="shared" si="10"/>
        <v>25.0000151</v>
      </c>
      <c r="Q145" s="73">
        <f>PROTOKOŁY!B143</f>
        <v>0</v>
      </c>
      <c r="S145" s="82">
        <f>PROTOKOŁY!F143</f>
        <v>0</v>
      </c>
      <c r="T145" s="73">
        <f t="shared" si="11"/>
        <v>25</v>
      </c>
      <c r="U145" s="73">
        <v>1.51E-05</v>
      </c>
      <c r="V145" s="83">
        <v>142</v>
      </c>
    </row>
    <row r="146" spans="2:22" ht="12.75">
      <c r="B146" s="78">
        <v>143</v>
      </c>
      <c r="C146" s="79">
        <f t="shared" si="8"/>
        <v>0</v>
      </c>
      <c r="D146" s="80" t="e">
        <f>VLOOKUP(C146,PROTOKOŁY!$B$2:$D$300,3,FALSE)</f>
        <v>#N/A</v>
      </c>
      <c r="E146" s="81">
        <f t="shared" si="9"/>
        <v>25.0000152</v>
      </c>
      <c r="P146" s="75">
        <f t="shared" si="10"/>
        <v>25.0000152</v>
      </c>
      <c r="Q146" s="73">
        <f>PROTOKOŁY!B144</f>
        <v>0</v>
      </c>
      <c r="S146" s="82">
        <f>PROTOKOŁY!F144</f>
        <v>0</v>
      </c>
      <c r="T146" s="73">
        <f t="shared" si="11"/>
        <v>25</v>
      </c>
      <c r="U146" s="73">
        <v>1.52E-05</v>
      </c>
      <c r="V146" s="83">
        <v>143</v>
      </c>
    </row>
    <row r="147" spans="2:22" ht="12.75">
      <c r="B147" s="78">
        <v>144</v>
      </c>
      <c r="C147" s="79">
        <f t="shared" si="8"/>
        <v>0</v>
      </c>
      <c r="D147" s="80" t="e">
        <f>VLOOKUP(C147,PROTOKOŁY!$B$2:$D$300,3,FALSE)</f>
        <v>#N/A</v>
      </c>
      <c r="E147" s="81">
        <f t="shared" si="9"/>
        <v>25.0000153</v>
      </c>
      <c r="P147" s="75">
        <f t="shared" si="10"/>
        <v>25.0000153</v>
      </c>
      <c r="Q147" s="73">
        <f>PROTOKOŁY!B145</f>
        <v>0</v>
      </c>
      <c r="S147" s="82">
        <f>PROTOKOŁY!F145</f>
        <v>0</v>
      </c>
      <c r="T147" s="73">
        <f t="shared" si="11"/>
        <v>25</v>
      </c>
      <c r="U147" s="73">
        <v>1.53E-05</v>
      </c>
      <c r="V147" s="83">
        <v>144</v>
      </c>
    </row>
    <row r="148" spans="2:22" ht="12.75">
      <c r="B148" s="78">
        <v>145</v>
      </c>
      <c r="C148" s="79">
        <f t="shared" si="8"/>
        <v>0</v>
      </c>
      <c r="D148" s="80" t="e">
        <f>VLOOKUP(C148,PROTOKOŁY!$B$2:$D$300,3,FALSE)</f>
        <v>#N/A</v>
      </c>
      <c r="E148" s="81">
        <f t="shared" si="9"/>
        <v>25.0000154</v>
      </c>
      <c r="P148" s="75">
        <f t="shared" si="10"/>
        <v>25.0000154</v>
      </c>
      <c r="Q148" s="73">
        <f>PROTOKOŁY!B146</f>
        <v>0</v>
      </c>
      <c r="S148" s="82">
        <f>PROTOKOŁY!F146</f>
        <v>0</v>
      </c>
      <c r="T148" s="73">
        <f t="shared" si="11"/>
        <v>25</v>
      </c>
      <c r="U148" s="73">
        <v>1.5399999999999998E-05</v>
      </c>
      <c r="V148" s="83">
        <v>145</v>
      </c>
    </row>
    <row r="149" spans="2:22" ht="12.75">
      <c r="B149" s="78">
        <v>146</v>
      </c>
      <c r="C149" s="79">
        <f t="shared" si="8"/>
        <v>0</v>
      </c>
      <c r="D149" s="80" t="e">
        <f>VLOOKUP(C149,PROTOKOŁY!$B$2:$D$300,3,FALSE)</f>
        <v>#N/A</v>
      </c>
      <c r="E149" s="81">
        <f t="shared" si="9"/>
        <v>25.0000155</v>
      </c>
      <c r="P149" s="75">
        <f t="shared" si="10"/>
        <v>25.0000155</v>
      </c>
      <c r="Q149" s="73">
        <f>PROTOKOŁY!B147</f>
        <v>0</v>
      </c>
      <c r="S149" s="82">
        <f>PROTOKOŁY!F147</f>
        <v>0</v>
      </c>
      <c r="T149" s="73">
        <f t="shared" si="11"/>
        <v>25</v>
      </c>
      <c r="U149" s="73">
        <v>1.55E-05</v>
      </c>
      <c r="V149" s="83">
        <v>146</v>
      </c>
    </row>
    <row r="150" spans="2:22" ht="12.75">
      <c r="B150" s="78">
        <v>147</v>
      </c>
      <c r="C150" s="79">
        <f t="shared" si="8"/>
        <v>0</v>
      </c>
      <c r="D150" s="80" t="e">
        <f>VLOOKUP(C150,PROTOKOŁY!$B$2:$D$300,3,FALSE)</f>
        <v>#N/A</v>
      </c>
      <c r="E150" s="81">
        <f t="shared" si="9"/>
        <v>25.0000156</v>
      </c>
      <c r="P150" s="75">
        <f t="shared" si="10"/>
        <v>25.0000156</v>
      </c>
      <c r="Q150" s="73">
        <f>PROTOKOŁY!B148</f>
        <v>0</v>
      </c>
      <c r="S150" s="82">
        <f>PROTOKOŁY!F148</f>
        <v>0</v>
      </c>
      <c r="T150" s="73">
        <f t="shared" si="11"/>
        <v>25</v>
      </c>
      <c r="U150" s="73">
        <v>1.56E-05</v>
      </c>
      <c r="V150" s="83">
        <v>147</v>
      </c>
    </row>
    <row r="151" spans="2:22" ht="12.75">
      <c r="B151" s="78">
        <v>148</v>
      </c>
      <c r="C151" s="79">
        <f t="shared" si="8"/>
        <v>0</v>
      </c>
      <c r="D151" s="80" t="e">
        <f>VLOOKUP(C151,PROTOKOŁY!$B$2:$D$300,3,FALSE)</f>
        <v>#N/A</v>
      </c>
      <c r="E151" s="81">
        <f t="shared" si="9"/>
        <v>25.0000157</v>
      </c>
      <c r="P151" s="75">
        <f t="shared" si="10"/>
        <v>25.0000157</v>
      </c>
      <c r="Q151" s="73">
        <f>PROTOKOŁY!B149</f>
        <v>0</v>
      </c>
      <c r="S151" s="82">
        <f>PROTOKOŁY!F149</f>
        <v>0</v>
      </c>
      <c r="T151" s="73">
        <f t="shared" si="11"/>
        <v>25</v>
      </c>
      <c r="U151" s="73">
        <v>1.57E-05</v>
      </c>
      <c r="V151" s="83">
        <v>148</v>
      </c>
    </row>
    <row r="152" spans="2:22" ht="12.75">
      <c r="B152" s="78">
        <v>149</v>
      </c>
      <c r="C152" s="79">
        <f t="shared" si="8"/>
        <v>0</v>
      </c>
      <c r="D152" s="80" t="e">
        <f>VLOOKUP(C152,PROTOKOŁY!$B$2:$D$300,3,FALSE)</f>
        <v>#N/A</v>
      </c>
      <c r="E152" s="81">
        <f t="shared" si="9"/>
        <v>25.0000158</v>
      </c>
      <c r="P152" s="75">
        <f t="shared" si="10"/>
        <v>25.0000158</v>
      </c>
      <c r="Q152" s="73">
        <f>PROTOKOŁY!B150</f>
        <v>0</v>
      </c>
      <c r="S152" s="82">
        <f>PROTOKOŁY!F150</f>
        <v>0</v>
      </c>
      <c r="T152" s="73">
        <f t="shared" si="11"/>
        <v>25</v>
      </c>
      <c r="U152" s="73">
        <v>1.5799999999999998E-05</v>
      </c>
      <c r="V152" s="83">
        <v>149</v>
      </c>
    </row>
    <row r="153" spans="2:22" ht="12.75">
      <c r="B153" s="78">
        <v>150</v>
      </c>
      <c r="C153" s="79">
        <f t="shared" si="8"/>
        <v>0</v>
      </c>
      <c r="D153" s="80" t="e">
        <f>VLOOKUP(C153,PROTOKOŁY!$B$2:$D$300,3,FALSE)</f>
        <v>#N/A</v>
      </c>
      <c r="E153" s="81">
        <f t="shared" si="9"/>
        <v>25.0000159</v>
      </c>
      <c r="P153" s="75">
        <f t="shared" si="10"/>
        <v>25.0000159</v>
      </c>
      <c r="Q153" s="73">
        <f>PROTOKOŁY!B151</f>
        <v>0</v>
      </c>
      <c r="S153" s="82">
        <f>PROTOKOŁY!F151</f>
        <v>0</v>
      </c>
      <c r="T153" s="73">
        <f t="shared" si="11"/>
        <v>25</v>
      </c>
      <c r="U153" s="73">
        <v>1.59E-05</v>
      </c>
      <c r="V153" s="83">
        <v>150</v>
      </c>
    </row>
    <row r="154" spans="2:22" ht="12.75">
      <c r="B154" s="78">
        <v>151</v>
      </c>
      <c r="C154" s="79">
        <f t="shared" si="8"/>
        <v>0</v>
      </c>
      <c r="D154" s="80" t="e">
        <f>VLOOKUP(C154,PROTOKOŁY!$B$2:$D$300,3,FALSE)</f>
        <v>#N/A</v>
      </c>
      <c r="E154" s="81">
        <f t="shared" si="9"/>
        <v>25.000016</v>
      </c>
      <c r="P154" s="75">
        <f t="shared" si="10"/>
        <v>25.000016</v>
      </c>
      <c r="Q154" s="73">
        <f>PROTOKOŁY!B152</f>
        <v>0</v>
      </c>
      <c r="S154" s="82">
        <f>PROTOKOŁY!F152</f>
        <v>0</v>
      </c>
      <c r="T154" s="73">
        <f t="shared" si="11"/>
        <v>25</v>
      </c>
      <c r="U154" s="73">
        <v>1.6E-05</v>
      </c>
      <c r="V154" s="83">
        <v>151</v>
      </c>
    </row>
    <row r="155" spans="2:22" ht="12.75">
      <c r="B155" s="78">
        <v>152</v>
      </c>
      <c r="C155" s="79">
        <f t="shared" si="8"/>
        <v>0</v>
      </c>
      <c r="D155" s="80" t="e">
        <f>VLOOKUP(C155,PROTOKOŁY!$B$2:$D$300,3,FALSE)</f>
        <v>#N/A</v>
      </c>
      <c r="E155" s="81">
        <f t="shared" si="9"/>
        <v>25.0000161</v>
      </c>
      <c r="P155" s="75">
        <f t="shared" si="10"/>
        <v>25.0000161</v>
      </c>
      <c r="Q155" s="73">
        <f>PROTOKOŁY!B153</f>
        <v>0</v>
      </c>
      <c r="S155" s="82">
        <f>PROTOKOŁY!F153</f>
        <v>0</v>
      </c>
      <c r="T155" s="73">
        <f t="shared" si="11"/>
        <v>25</v>
      </c>
      <c r="U155" s="73">
        <v>1.61E-05</v>
      </c>
      <c r="V155" s="83">
        <v>152</v>
      </c>
    </row>
    <row r="156" spans="2:22" ht="12.75">
      <c r="B156" s="78">
        <v>153</v>
      </c>
      <c r="C156" s="79">
        <f t="shared" si="8"/>
        <v>0</v>
      </c>
      <c r="D156" s="80" t="e">
        <f>VLOOKUP(C156,PROTOKOŁY!$B$2:$D$300,3,FALSE)</f>
        <v>#N/A</v>
      </c>
      <c r="E156" s="81">
        <f t="shared" si="9"/>
        <v>25.0000162</v>
      </c>
      <c r="P156" s="75">
        <f t="shared" si="10"/>
        <v>25.0000162</v>
      </c>
      <c r="Q156" s="73">
        <f>PROTOKOŁY!B154</f>
        <v>0</v>
      </c>
      <c r="S156" s="82">
        <f>PROTOKOŁY!F154</f>
        <v>0</v>
      </c>
      <c r="T156" s="73">
        <f t="shared" si="11"/>
        <v>25</v>
      </c>
      <c r="U156" s="73">
        <v>1.62E-05</v>
      </c>
      <c r="V156" s="83">
        <v>153</v>
      </c>
    </row>
    <row r="157" spans="2:22" ht="12.75">
      <c r="B157" s="78">
        <v>154</v>
      </c>
      <c r="C157" s="79">
        <f t="shared" si="8"/>
        <v>0</v>
      </c>
      <c r="D157" s="80" t="e">
        <f>VLOOKUP(C157,PROTOKOŁY!$B$2:$D$300,3,FALSE)</f>
        <v>#N/A</v>
      </c>
      <c r="E157" s="81">
        <f t="shared" si="9"/>
        <v>25.0000163</v>
      </c>
      <c r="P157" s="75">
        <f t="shared" si="10"/>
        <v>25.0000163</v>
      </c>
      <c r="Q157" s="73">
        <f>PROTOKOŁY!B155</f>
        <v>0</v>
      </c>
      <c r="S157" s="82">
        <f>PROTOKOŁY!F155</f>
        <v>0</v>
      </c>
      <c r="T157" s="73">
        <f t="shared" si="11"/>
        <v>25</v>
      </c>
      <c r="U157" s="73">
        <v>1.63E-05</v>
      </c>
      <c r="V157" s="83">
        <v>154</v>
      </c>
    </row>
    <row r="158" spans="2:22" ht="12.75">
      <c r="B158" s="78">
        <v>155</v>
      </c>
      <c r="C158" s="79">
        <f t="shared" si="8"/>
        <v>0</v>
      </c>
      <c r="D158" s="80" t="e">
        <f>VLOOKUP(C158,PROTOKOŁY!$B$2:$D$300,3,FALSE)</f>
        <v>#N/A</v>
      </c>
      <c r="E158" s="81">
        <f t="shared" si="9"/>
        <v>25.0000164</v>
      </c>
      <c r="P158" s="75">
        <f t="shared" si="10"/>
        <v>25.0000164</v>
      </c>
      <c r="Q158" s="73">
        <f>PROTOKOŁY!B156</f>
        <v>0</v>
      </c>
      <c r="S158" s="82">
        <f>PROTOKOŁY!F156</f>
        <v>0</v>
      </c>
      <c r="T158" s="73">
        <f t="shared" si="11"/>
        <v>25</v>
      </c>
      <c r="U158" s="73">
        <v>1.64E-05</v>
      </c>
      <c r="V158" s="83">
        <v>155</v>
      </c>
    </row>
    <row r="159" spans="2:22" ht="12.75">
      <c r="B159" s="78">
        <v>156</v>
      </c>
      <c r="C159" s="79">
        <f t="shared" si="8"/>
        <v>0</v>
      </c>
      <c r="D159" s="80" t="e">
        <f>VLOOKUP(C159,PROTOKOŁY!$B$2:$D$300,3,FALSE)</f>
        <v>#N/A</v>
      </c>
      <c r="E159" s="81">
        <f t="shared" si="9"/>
        <v>25.0000165</v>
      </c>
      <c r="P159" s="75">
        <f t="shared" si="10"/>
        <v>25.0000165</v>
      </c>
      <c r="Q159" s="73">
        <f>PROTOKOŁY!B157</f>
        <v>0</v>
      </c>
      <c r="S159" s="82">
        <f>PROTOKOŁY!F157</f>
        <v>0</v>
      </c>
      <c r="T159" s="73">
        <f t="shared" si="11"/>
        <v>25</v>
      </c>
      <c r="U159" s="73">
        <v>1.65E-05</v>
      </c>
      <c r="V159" s="83">
        <v>156</v>
      </c>
    </row>
    <row r="160" spans="2:22" ht="12.75">
      <c r="B160" s="78">
        <v>157</v>
      </c>
      <c r="C160" s="79">
        <f t="shared" si="8"/>
        <v>0</v>
      </c>
      <c r="D160" s="80" t="e">
        <f>VLOOKUP(C160,PROTOKOŁY!$B$2:$D$300,3,FALSE)</f>
        <v>#N/A</v>
      </c>
      <c r="E160" s="81">
        <f t="shared" si="9"/>
        <v>25.0000166</v>
      </c>
      <c r="P160" s="75">
        <f t="shared" si="10"/>
        <v>25.0000166</v>
      </c>
      <c r="Q160" s="73">
        <f>PROTOKOŁY!B158</f>
        <v>0</v>
      </c>
      <c r="S160" s="82">
        <f>PROTOKOŁY!F158</f>
        <v>0</v>
      </c>
      <c r="T160" s="73">
        <f t="shared" si="11"/>
        <v>25</v>
      </c>
      <c r="U160" s="73">
        <v>1.66E-05</v>
      </c>
      <c r="V160" s="83">
        <v>157</v>
      </c>
    </row>
    <row r="161" spans="2:22" ht="12.75">
      <c r="B161" s="78">
        <v>158</v>
      </c>
      <c r="C161" s="79">
        <f t="shared" si="8"/>
        <v>0</v>
      </c>
      <c r="D161" s="80" t="e">
        <f>VLOOKUP(C161,PROTOKOŁY!$B$2:$D$300,3,FALSE)</f>
        <v>#N/A</v>
      </c>
      <c r="E161" s="81">
        <f t="shared" si="9"/>
        <v>25.0000167</v>
      </c>
      <c r="P161" s="75">
        <f t="shared" si="10"/>
        <v>25.0000167</v>
      </c>
      <c r="Q161" s="73">
        <f>PROTOKOŁY!B159</f>
        <v>0</v>
      </c>
      <c r="S161" s="82">
        <f>PROTOKOŁY!F159</f>
        <v>0</v>
      </c>
      <c r="T161" s="73">
        <f t="shared" si="11"/>
        <v>25</v>
      </c>
      <c r="U161" s="73">
        <v>1.67E-05</v>
      </c>
      <c r="V161" s="83">
        <v>158</v>
      </c>
    </row>
    <row r="162" spans="2:22" ht="12.75">
      <c r="B162" s="78">
        <v>159</v>
      </c>
      <c r="C162" s="79">
        <f t="shared" si="8"/>
        <v>0</v>
      </c>
      <c r="D162" s="80" t="e">
        <f>VLOOKUP(C162,PROTOKOŁY!$B$2:$D$300,3,FALSE)</f>
        <v>#N/A</v>
      </c>
      <c r="E162" s="81">
        <f t="shared" si="9"/>
        <v>25.0000168</v>
      </c>
      <c r="P162" s="75">
        <f t="shared" si="10"/>
        <v>25.0000168</v>
      </c>
      <c r="Q162" s="73">
        <f>PROTOKOŁY!B160</f>
        <v>0</v>
      </c>
      <c r="S162" s="82">
        <f>PROTOKOŁY!F160</f>
        <v>0</v>
      </c>
      <c r="T162" s="73">
        <f t="shared" si="11"/>
        <v>25</v>
      </c>
      <c r="U162" s="73">
        <v>1.68E-05</v>
      </c>
      <c r="V162" s="83">
        <v>159</v>
      </c>
    </row>
    <row r="163" spans="2:22" ht="12.75">
      <c r="B163" s="78">
        <v>160</v>
      </c>
      <c r="C163" s="79">
        <f t="shared" si="8"/>
        <v>0</v>
      </c>
      <c r="D163" s="80" t="e">
        <f>VLOOKUP(C163,PROTOKOŁY!$B$2:$D$300,3,FALSE)</f>
        <v>#N/A</v>
      </c>
      <c r="E163" s="81">
        <f t="shared" si="9"/>
        <v>25.0000169</v>
      </c>
      <c r="P163" s="75">
        <f t="shared" si="10"/>
        <v>25.0000169</v>
      </c>
      <c r="Q163" s="73">
        <f>PROTOKOŁY!B161</f>
        <v>0</v>
      </c>
      <c r="S163" s="82">
        <f>PROTOKOŁY!F161</f>
        <v>0</v>
      </c>
      <c r="T163" s="73">
        <f t="shared" si="11"/>
        <v>25</v>
      </c>
      <c r="U163" s="73">
        <v>1.69E-05</v>
      </c>
      <c r="V163" s="83">
        <v>160</v>
      </c>
    </row>
    <row r="164" spans="2:22" ht="12.75">
      <c r="B164" s="78">
        <v>161</v>
      </c>
      <c r="C164" s="79">
        <f t="shared" si="8"/>
        <v>0</v>
      </c>
      <c r="D164" s="80" t="e">
        <f>VLOOKUP(C164,PROTOKOŁY!$B$2:$D$300,3,FALSE)</f>
        <v>#N/A</v>
      </c>
      <c r="E164" s="81">
        <f t="shared" si="9"/>
        <v>25.000017</v>
      </c>
      <c r="P164" s="75">
        <f t="shared" si="10"/>
        <v>25.000017</v>
      </c>
      <c r="Q164" s="73">
        <f>PROTOKOŁY!B162</f>
        <v>0</v>
      </c>
      <c r="S164" s="82">
        <f>PROTOKOŁY!F162</f>
        <v>0</v>
      </c>
      <c r="T164" s="73">
        <f t="shared" si="11"/>
        <v>25</v>
      </c>
      <c r="U164" s="73">
        <v>1.7E-05</v>
      </c>
      <c r="V164" s="83">
        <v>161</v>
      </c>
    </row>
    <row r="165" spans="2:22" ht="12.75">
      <c r="B165" s="78">
        <v>162</v>
      </c>
      <c r="C165" s="79">
        <f t="shared" si="8"/>
        <v>0</v>
      </c>
      <c r="D165" s="80" t="e">
        <f>VLOOKUP(C165,PROTOKOŁY!$B$2:$D$300,3,FALSE)</f>
        <v>#N/A</v>
      </c>
      <c r="E165" s="81">
        <f t="shared" si="9"/>
        <v>25.0000171</v>
      </c>
      <c r="P165" s="75">
        <f t="shared" si="10"/>
        <v>25.0000171</v>
      </c>
      <c r="Q165" s="73">
        <f>PROTOKOŁY!B163</f>
        <v>0</v>
      </c>
      <c r="S165" s="82">
        <f>PROTOKOŁY!F163</f>
        <v>0</v>
      </c>
      <c r="T165" s="73">
        <f t="shared" si="11"/>
        <v>25</v>
      </c>
      <c r="U165" s="73">
        <v>1.71E-05</v>
      </c>
      <c r="V165" s="83">
        <v>162</v>
      </c>
    </row>
    <row r="166" spans="2:22" ht="12.75">
      <c r="B166" s="78">
        <v>163</v>
      </c>
      <c r="C166" s="79">
        <f t="shared" si="8"/>
        <v>0</v>
      </c>
      <c r="D166" s="80" t="e">
        <f>VLOOKUP(C166,PROTOKOŁY!$B$2:$D$300,3,FALSE)</f>
        <v>#N/A</v>
      </c>
      <c r="E166" s="81">
        <f t="shared" si="9"/>
        <v>25.0000172</v>
      </c>
      <c r="P166" s="75">
        <f t="shared" si="10"/>
        <v>25.0000172</v>
      </c>
      <c r="Q166" s="73">
        <f>PROTOKOŁY!B164</f>
        <v>0</v>
      </c>
      <c r="S166" s="82">
        <f>PROTOKOŁY!F164</f>
        <v>0</v>
      </c>
      <c r="T166" s="73">
        <f t="shared" si="11"/>
        <v>25</v>
      </c>
      <c r="U166" s="73">
        <v>1.72E-05</v>
      </c>
      <c r="V166" s="83">
        <v>163</v>
      </c>
    </row>
    <row r="167" spans="2:22" ht="12.75">
      <c r="B167" s="78">
        <v>164</v>
      </c>
      <c r="C167" s="79">
        <f t="shared" si="8"/>
        <v>0</v>
      </c>
      <c r="D167" s="80" t="e">
        <f>VLOOKUP(C167,PROTOKOŁY!$B$2:$D$300,3,FALSE)</f>
        <v>#N/A</v>
      </c>
      <c r="E167" s="81">
        <f t="shared" si="9"/>
        <v>25.0000173</v>
      </c>
      <c r="P167" s="75">
        <f t="shared" si="10"/>
        <v>25.0000173</v>
      </c>
      <c r="Q167" s="73">
        <f>PROTOKOŁY!B165</f>
        <v>0</v>
      </c>
      <c r="S167" s="82">
        <f>PROTOKOŁY!F165</f>
        <v>0</v>
      </c>
      <c r="T167" s="73">
        <f t="shared" si="11"/>
        <v>25</v>
      </c>
      <c r="U167" s="73">
        <v>1.73E-05</v>
      </c>
      <c r="V167" s="83">
        <v>164</v>
      </c>
    </row>
    <row r="168" spans="2:22" ht="12.75">
      <c r="B168" s="78">
        <v>165</v>
      </c>
      <c r="C168" s="79">
        <f t="shared" si="8"/>
        <v>0</v>
      </c>
      <c r="D168" s="80" t="e">
        <f>VLOOKUP(C168,PROTOKOŁY!$B$2:$D$300,3,FALSE)</f>
        <v>#N/A</v>
      </c>
      <c r="E168" s="81">
        <f t="shared" si="9"/>
        <v>25.0000174</v>
      </c>
      <c r="P168" s="75">
        <f t="shared" si="10"/>
        <v>25.0000174</v>
      </c>
      <c r="Q168" s="73">
        <f>PROTOKOŁY!B166</f>
        <v>0</v>
      </c>
      <c r="S168" s="82">
        <f>PROTOKOŁY!F166</f>
        <v>0</v>
      </c>
      <c r="T168" s="73">
        <f t="shared" si="11"/>
        <v>25</v>
      </c>
      <c r="U168" s="73">
        <v>1.74E-05</v>
      </c>
      <c r="V168" s="83">
        <v>165</v>
      </c>
    </row>
    <row r="169" spans="2:22" ht="12.75">
      <c r="B169" s="78">
        <v>166</v>
      </c>
      <c r="C169" s="79">
        <f t="shared" si="8"/>
        <v>0</v>
      </c>
      <c r="D169" s="80" t="e">
        <f>VLOOKUP(C169,PROTOKOŁY!$B$2:$D$300,3,FALSE)</f>
        <v>#N/A</v>
      </c>
      <c r="E169" s="81">
        <f t="shared" si="9"/>
        <v>25.0000175</v>
      </c>
      <c r="P169" s="75">
        <f t="shared" si="10"/>
        <v>25.0000175</v>
      </c>
      <c r="Q169" s="73">
        <f>PROTOKOŁY!B167</f>
        <v>0</v>
      </c>
      <c r="S169" s="82">
        <f>PROTOKOŁY!F167</f>
        <v>0</v>
      </c>
      <c r="T169" s="73">
        <f t="shared" si="11"/>
        <v>25</v>
      </c>
      <c r="U169" s="73">
        <v>1.75E-05</v>
      </c>
      <c r="V169" s="83">
        <v>166</v>
      </c>
    </row>
    <row r="170" spans="2:22" ht="12.75">
      <c r="B170" s="78">
        <v>167</v>
      </c>
      <c r="C170" s="79">
        <f t="shared" si="8"/>
        <v>0</v>
      </c>
      <c r="D170" s="80" t="e">
        <f>VLOOKUP(C170,PROTOKOŁY!$B$2:$D$300,3,FALSE)</f>
        <v>#N/A</v>
      </c>
      <c r="E170" s="81">
        <f t="shared" si="9"/>
        <v>25.0000176</v>
      </c>
      <c r="P170" s="75">
        <f t="shared" si="10"/>
        <v>25.0000176</v>
      </c>
      <c r="Q170" s="73">
        <f>PROTOKOŁY!B168</f>
        <v>0</v>
      </c>
      <c r="S170" s="82">
        <f>PROTOKOŁY!F168</f>
        <v>0</v>
      </c>
      <c r="T170" s="73">
        <f t="shared" si="11"/>
        <v>25</v>
      </c>
      <c r="U170" s="73">
        <v>1.76E-05</v>
      </c>
      <c r="V170" s="83">
        <v>167</v>
      </c>
    </row>
    <row r="171" spans="2:22" ht="12.75">
      <c r="B171" s="78">
        <v>168</v>
      </c>
      <c r="C171" s="79">
        <f t="shared" si="8"/>
        <v>0</v>
      </c>
      <c r="D171" s="80" t="e">
        <f>VLOOKUP(C171,PROTOKOŁY!$B$2:$D$300,3,FALSE)</f>
        <v>#N/A</v>
      </c>
      <c r="E171" s="81">
        <f t="shared" si="9"/>
        <v>25.0000177</v>
      </c>
      <c r="P171" s="75">
        <f t="shared" si="10"/>
        <v>25.0000177</v>
      </c>
      <c r="Q171" s="73">
        <f>PROTOKOŁY!B169</f>
        <v>0</v>
      </c>
      <c r="S171" s="82">
        <f>PROTOKOŁY!F169</f>
        <v>0</v>
      </c>
      <c r="T171" s="73">
        <f t="shared" si="11"/>
        <v>25</v>
      </c>
      <c r="U171" s="73">
        <v>1.77E-05</v>
      </c>
      <c r="V171" s="83">
        <v>168</v>
      </c>
    </row>
    <row r="172" spans="2:22" ht="12.75">
      <c r="B172" s="78">
        <v>169</v>
      </c>
      <c r="C172" s="79">
        <f t="shared" si="8"/>
        <v>0</v>
      </c>
      <c r="D172" s="80" t="e">
        <f>VLOOKUP(C172,PROTOKOŁY!$B$2:$D$300,3,FALSE)</f>
        <v>#N/A</v>
      </c>
      <c r="E172" s="81">
        <f t="shared" si="9"/>
        <v>25.0000178</v>
      </c>
      <c r="P172" s="75">
        <f t="shared" si="10"/>
        <v>25.0000178</v>
      </c>
      <c r="Q172" s="73">
        <f>PROTOKOŁY!B170</f>
        <v>0</v>
      </c>
      <c r="S172" s="82">
        <f>PROTOKOŁY!F170</f>
        <v>0</v>
      </c>
      <c r="T172" s="73">
        <f t="shared" si="11"/>
        <v>25</v>
      </c>
      <c r="U172" s="73">
        <v>1.78E-05</v>
      </c>
      <c r="V172" s="83">
        <v>169</v>
      </c>
    </row>
    <row r="173" spans="2:22" ht="12.75">
      <c r="B173" s="78">
        <v>170</v>
      </c>
      <c r="C173" s="79">
        <f t="shared" si="8"/>
        <v>0</v>
      </c>
      <c r="D173" s="80" t="e">
        <f>VLOOKUP(C173,PROTOKOŁY!$B$2:$D$300,3,FALSE)</f>
        <v>#N/A</v>
      </c>
      <c r="E173" s="81">
        <f t="shared" si="9"/>
        <v>25.0000179</v>
      </c>
      <c r="P173" s="75">
        <f t="shared" si="10"/>
        <v>25.0000179</v>
      </c>
      <c r="Q173" s="73">
        <f>PROTOKOŁY!B171</f>
        <v>0</v>
      </c>
      <c r="S173" s="82">
        <f>PROTOKOŁY!F171</f>
        <v>0</v>
      </c>
      <c r="T173" s="73">
        <f t="shared" si="11"/>
        <v>25</v>
      </c>
      <c r="U173" s="73">
        <v>1.79E-05</v>
      </c>
      <c r="V173" s="83">
        <v>170</v>
      </c>
    </row>
    <row r="174" spans="2:22" ht="12.75">
      <c r="B174" s="78">
        <v>171</v>
      </c>
      <c r="C174" s="79">
        <f t="shared" si="8"/>
        <v>0</v>
      </c>
      <c r="D174" s="80" t="e">
        <f>VLOOKUP(C174,PROTOKOŁY!$B$2:$D$300,3,FALSE)</f>
        <v>#N/A</v>
      </c>
      <c r="E174" s="81">
        <f t="shared" si="9"/>
        <v>25.000018</v>
      </c>
      <c r="P174" s="75">
        <f t="shared" si="10"/>
        <v>25.000018</v>
      </c>
      <c r="Q174" s="73">
        <f>PROTOKOŁY!B172</f>
        <v>0</v>
      </c>
      <c r="S174" s="82">
        <f>PROTOKOŁY!F172</f>
        <v>0</v>
      </c>
      <c r="T174" s="73">
        <f t="shared" si="11"/>
        <v>25</v>
      </c>
      <c r="U174" s="73">
        <v>1.8E-05</v>
      </c>
      <c r="V174" s="83">
        <v>171</v>
      </c>
    </row>
    <row r="175" spans="2:22" ht="12.75">
      <c r="B175" s="78">
        <v>172</v>
      </c>
      <c r="C175" s="79">
        <f t="shared" si="8"/>
        <v>0</v>
      </c>
      <c r="D175" s="80" t="e">
        <f>VLOOKUP(C175,PROTOKOŁY!$B$2:$D$300,3,FALSE)</f>
        <v>#N/A</v>
      </c>
      <c r="E175" s="81">
        <f t="shared" si="9"/>
        <v>25.0000181</v>
      </c>
      <c r="P175" s="75">
        <f t="shared" si="10"/>
        <v>25.0000181</v>
      </c>
      <c r="Q175" s="73">
        <f>PROTOKOŁY!B173</f>
        <v>0</v>
      </c>
      <c r="S175" s="82">
        <f>PROTOKOŁY!F173</f>
        <v>0</v>
      </c>
      <c r="T175" s="73">
        <f t="shared" si="11"/>
        <v>25</v>
      </c>
      <c r="U175" s="73">
        <v>1.81E-05</v>
      </c>
      <c r="V175" s="83">
        <v>172</v>
      </c>
    </row>
    <row r="176" spans="2:22" ht="12.75">
      <c r="B176" s="78">
        <v>173</v>
      </c>
      <c r="C176" s="79">
        <f t="shared" si="8"/>
        <v>0</v>
      </c>
      <c r="D176" s="80" t="e">
        <f>VLOOKUP(C176,PROTOKOŁY!$B$2:$D$300,3,FALSE)</f>
        <v>#N/A</v>
      </c>
      <c r="E176" s="81">
        <f t="shared" si="9"/>
        <v>25.0000182</v>
      </c>
      <c r="P176" s="75">
        <f t="shared" si="10"/>
        <v>25.0000182</v>
      </c>
      <c r="Q176" s="73">
        <f>PROTOKOŁY!B174</f>
        <v>0</v>
      </c>
      <c r="S176" s="82">
        <f>PROTOKOŁY!F174</f>
        <v>0</v>
      </c>
      <c r="T176" s="73">
        <f t="shared" si="11"/>
        <v>25</v>
      </c>
      <c r="U176" s="73">
        <v>1.82E-05</v>
      </c>
      <c r="V176" s="83">
        <v>173</v>
      </c>
    </row>
    <row r="177" spans="2:22" ht="12.75">
      <c r="B177" s="78">
        <v>174</v>
      </c>
      <c r="C177" s="79">
        <f t="shared" si="8"/>
        <v>0</v>
      </c>
      <c r="D177" s="80" t="e">
        <f>VLOOKUP(C177,PROTOKOŁY!$B$2:$D$300,3,FALSE)</f>
        <v>#N/A</v>
      </c>
      <c r="E177" s="81">
        <f t="shared" si="9"/>
        <v>25.0000183</v>
      </c>
      <c r="P177" s="75">
        <f t="shared" si="10"/>
        <v>25.0000183</v>
      </c>
      <c r="Q177" s="73">
        <f>PROTOKOŁY!B175</f>
        <v>0</v>
      </c>
      <c r="S177" s="82">
        <f>PROTOKOŁY!F175</f>
        <v>0</v>
      </c>
      <c r="T177" s="73">
        <f t="shared" si="11"/>
        <v>25</v>
      </c>
      <c r="U177" s="73">
        <v>1.83E-05</v>
      </c>
      <c r="V177" s="83">
        <v>174</v>
      </c>
    </row>
    <row r="178" spans="2:22" ht="12.75">
      <c r="B178" s="78">
        <v>175</v>
      </c>
      <c r="C178" s="79">
        <f t="shared" si="8"/>
        <v>0</v>
      </c>
      <c r="D178" s="80" t="e">
        <f>VLOOKUP(C178,PROTOKOŁY!$B$2:$D$300,3,FALSE)</f>
        <v>#N/A</v>
      </c>
      <c r="E178" s="81">
        <f t="shared" si="9"/>
        <v>25.0000184</v>
      </c>
      <c r="P178" s="75">
        <f t="shared" si="10"/>
        <v>25.0000184</v>
      </c>
      <c r="Q178" s="73">
        <f>PROTOKOŁY!B176</f>
        <v>0</v>
      </c>
      <c r="S178" s="82">
        <f>PROTOKOŁY!F176</f>
        <v>0</v>
      </c>
      <c r="T178" s="73">
        <f t="shared" si="11"/>
        <v>25</v>
      </c>
      <c r="U178" s="73">
        <v>1.84E-05</v>
      </c>
      <c r="V178" s="83">
        <v>175</v>
      </c>
    </row>
    <row r="179" spans="2:22" ht="12.75">
      <c r="B179" s="78">
        <v>176</v>
      </c>
      <c r="C179" s="79">
        <f t="shared" si="8"/>
        <v>0</v>
      </c>
      <c r="D179" s="80" t="e">
        <f>VLOOKUP(C179,PROTOKOŁY!$B$2:$D$300,3,FALSE)</f>
        <v>#N/A</v>
      </c>
      <c r="E179" s="81">
        <f t="shared" si="9"/>
        <v>25.0000185</v>
      </c>
      <c r="P179" s="75">
        <f t="shared" si="10"/>
        <v>25.0000185</v>
      </c>
      <c r="Q179" s="73">
        <f>PROTOKOŁY!B177</f>
        <v>0</v>
      </c>
      <c r="S179" s="82">
        <f>PROTOKOŁY!F177</f>
        <v>0</v>
      </c>
      <c r="T179" s="73">
        <f t="shared" si="11"/>
        <v>25</v>
      </c>
      <c r="U179" s="73">
        <v>1.85E-05</v>
      </c>
      <c r="V179" s="83">
        <v>176</v>
      </c>
    </row>
    <row r="180" spans="2:22" ht="12.75">
      <c r="B180" s="78">
        <v>177</v>
      </c>
      <c r="C180" s="79">
        <f t="shared" si="8"/>
        <v>0</v>
      </c>
      <c r="D180" s="80" t="e">
        <f>VLOOKUP(C180,PROTOKOŁY!$B$2:$D$300,3,FALSE)</f>
        <v>#N/A</v>
      </c>
      <c r="E180" s="81">
        <f t="shared" si="9"/>
        <v>25.0000186</v>
      </c>
      <c r="P180" s="75">
        <f t="shared" si="10"/>
        <v>25.0000186</v>
      </c>
      <c r="Q180" s="73">
        <f>PROTOKOŁY!B178</f>
        <v>0</v>
      </c>
      <c r="S180" s="82">
        <f>PROTOKOŁY!F178</f>
        <v>0</v>
      </c>
      <c r="T180" s="73">
        <f t="shared" si="11"/>
        <v>25</v>
      </c>
      <c r="U180" s="73">
        <v>1.86E-05</v>
      </c>
      <c r="V180" s="83">
        <v>177</v>
      </c>
    </row>
    <row r="181" spans="2:22" ht="12.75">
      <c r="B181" s="78">
        <v>178</v>
      </c>
      <c r="C181" s="79">
        <f t="shared" si="8"/>
        <v>0</v>
      </c>
      <c r="D181" s="80" t="e">
        <f>VLOOKUP(C181,PROTOKOŁY!$B$2:$D$300,3,FALSE)</f>
        <v>#N/A</v>
      </c>
      <c r="E181" s="81">
        <f t="shared" si="9"/>
        <v>25.0000187</v>
      </c>
      <c r="P181" s="75">
        <f t="shared" si="10"/>
        <v>25.0000187</v>
      </c>
      <c r="Q181" s="73">
        <f>PROTOKOŁY!B179</f>
        <v>0</v>
      </c>
      <c r="S181" s="82">
        <f>PROTOKOŁY!F179</f>
        <v>0</v>
      </c>
      <c r="T181" s="73">
        <f t="shared" si="11"/>
        <v>25</v>
      </c>
      <c r="U181" s="73">
        <v>1.87E-05</v>
      </c>
      <c r="V181" s="83">
        <v>178</v>
      </c>
    </row>
    <row r="182" spans="2:22" ht="12.75">
      <c r="B182" s="78">
        <v>179</v>
      </c>
      <c r="C182" s="79">
        <f t="shared" si="8"/>
        <v>0</v>
      </c>
      <c r="D182" s="80" t="e">
        <f>VLOOKUP(C182,PROTOKOŁY!$B$2:$D$300,3,FALSE)</f>
        <v>#N/A</v>
      </c>
      <c r="E182" s="81">
        <f t="shared" si="9"/>
        <v>25.0000188</v>
      </c>
      <c r="P182" s="75">
        <f t="shared" si="10"/>
        <v>25.0000188</v>
      </c>
      <c r="Q182" s="73">
        <f>PROTOKOŁY!B180</f>
        <v>0</v>
      </c>
      <c r="S182" s="82">
        <f>PROTOKOŁY!F180</f>
        <v>0</v>
      </c>
      <c r="T182" s="73">
        <f t="shared" si="11"/>
        <v>25</v>
      </c>
      <c r="U182" s="73">
        <v>1.88E-05</v>
      </c>
      <c r="V182" s="83">
        <v>179</v>
      </c>
    </row>
    <row r="183" spans="2:22" ht="12.75">
      <c r="B183" s="78">
        <v>180</v>
      </c>
      <c r="C183" s="79">
        <f t="shared" si="8"/>
        <v>0</v>
      </c>
      <c r="D183" s="80" t="e">
        <f>VLOOKUP(C183,PROTOKOŁY!$B$2:$D$300,3,FALSE)</f>
        <v>#N/A</v>
      </c>
      <c r="E183" s="81">
        <f t="shared" si="9"/>
        <v>25.0000189</v>
      </c>
      <c r="P183" s="75">
        <f t="shared" si="10"/>
        <v>25.0000189</v>
      </c>
      <c r="Q183" s="73">
        <f>PROTOKOŁY!B181</f>
        <v>0</v>
      </c>
      <c r="S183" s="82">
        <f>PROTOKOŁY!F181</f>
        <v>0</v>
      </c>
      <c r="T183" s="73">
        <f t="shared" si="11"/>
        <v>25</v>
      </c>
      <c r="U183" s="73">
        <v>1.89E-05</v>
      </c>
      <c r="V183" s="83">
        <v>180</v>
      </c>
    </row>
    <row r="184" spans="2:22" ht="12.75">
      <c r="B184" s="78">
        <v>181</v>
      </c>
      <c r="C184" s="79">
        <f t="shared" si="8"/>
        <v>0</v>
      </c>
      <c r="D184" s="80" t="e">
        <f>VLOOKUP(C184,PROTOKOŁY!$B$2:$D$300,3,FALSE)</f>
        <v>#N/A</v>
      </c>
      <c r="E184" s="81">
        <f t="shared" si="9"/>
        <v>25.000019</v>
      </c>
      <c r="P184" s="75">
        <f t="shared" si="10"/>
        <v>25.000019</v>
      </c>
      <c r="Q184" s="73">
        <f>PROTOKOŁY!B182</f>
        <v>0</v>
      </c>
      <c r="S184" s="82">
        <f>PROTOKOŁY!F182</f>
        <v>0</v>
      </c>
      <c r="T184" s="73">
        <f t="shared" si="11"/>
        <v>25</v>
      </c>
      <c r="U184" s="73">
        <v>1.9E-05</v>
      </c>
      <c r="V184" s="83">
        <v>181</v>
      </c>
    </row>
    <row r="185" spans="2:22" ht="12.75">
      <c r="B185" s="78">
        <v>182</v>
      </c>
      <c r="C185" s="79">
        <f t="shared" si="8"/>
        <v>0</v>
      </c>
      <c r="D185" s="80" t="e">
        <f>VLOOKUP(C185,PROTOKOŁY!$B$2:$D$300,3,FALSE)</f>
        <v>#N/A</v>
      </c>
      <c r="E185" s="81">
        <f t="shared" si="9"/>
        <v>25.0000191</v>
      </c>
      <c r="P185" s="75">
        <f t="shared" si="10"/>
        <v>25.0000191</v>
      </c>
      <c r="Q185" s="73">
        <f>PROTOKOŁY!B183</f>
        <v>0</v>
      </c>
      <c r="S185" s="82">
        <f>PROTOKOŁY!F183</f>
        <v>0</v>
      </c>
      <c r="T185" s="73">
        <f t="shared" si="11"/>
        <v>25</v>
      </c>
      <c r="U185" s="73">
        <v>1.91E-05</v>
      </c>
      <c r="V185" s="83">
        <v>182</v>
      </c>
    </row>
    <row r="186" spans="2:22" ht="12.75">
      <c r="B186" s="78">
        <v>183</v>
      </c>
      <c r="C186" s="79">
        <f t="shared" si="8"/>
        <v>0</v>
      </c>
      <c r="D186" s="80" t="e">
        <f>VLOOKUP(C186,PROTOKOŁY!$B$2:$D$300,3,FALSE)</f>
        <v>#N/A</v>
      </c>
      <c r="E186" s="81">
        <f t="shared" si="9"/>
        <v>25.0000192</v>
      </c>
      <c r="P186" s="75">
        <f t="shared" si="10"/>
        <v>25.0000192</v>
      </c>
      <c r="Q186" s="73">
        <f>PROTOKOŁY!B184</f>
        <v>0</v>
      </c>
      <c r="S186" s="82">
        <f>PROTOKOŁY!F184</f>
        <v>0</v>
      </c>
      <c r="T186" s="73">
        <f t="shared" si="11"/>
        <v>25</v>
      </c>
      <c r="U186" s="73">
        <v>1.92E-05</v>
      </c>
      <c r="V186" s="83">
        <v>183</v>
      </c>
    </row>
    <row r="187" spans="2:22" ht="12.75">
      <c r="B187" s="78">
        <v>184</v>
      </c>
      <c r="C187" s="79">
        <f t="shared" si="8"/>
        <v>0</v>
      </c>
      <c r="D187" s="80" t="e">
        <f>VLOOKUP(C187,PROTOKOŁY!$B$2:$D$300,3,FALSE)</f>
        <v>#N/A</v>
      </c>
      <c r="E187" s="81">
        <f t="shared" si="9"/>
        <v>25.0000193</v>
      </c>
      <c r="P187" s="75">
        <f t="shared" si="10"/>
        <v>25.0000193</v>
      </c>
      <c r="Q187" s="73">
        <f>PROTOKOŁY!B185</f>
        <v>0</v>
      </c>
      <c r="S187" s="82">
        <f>PROTOKOŁY!F185</f>
        <v>0</v>
      </c>
      <c r="T187" s="73">
        <f t="shared" si="11"/>
        <v>25</v>
      </c>
      <c r="U187" s="73">
        <v>1.9299999999999998E-05</v>
      </c>
      <c r="V187" s="83">
        <v>184</v>
      </c>
    </row>
    <row r="188" spans="2:22" ht="12.75">
      <c r="B188" s="78">
        <v>185</v>
      </c>
      <c r="C188" s="79">
        <f t="shared" si="8"/>
        <v>0</v>
      </c>
      <c r="D188" s="80" t="e">
        <f>VLOOKUP(C188,PROTOKOŁY!$B$2:$D$300,3,FALSE)</f>
        <v>#N/A</v>
      </c>
      <c r="E188" s="81">
        <f t="shared" si="9"/>
        <v>25.0000194</v>
      </c>
      <c r="P188" s="75">
        <f t="shared" si="10"/>
        <v>25.0000194</v>
      </c>
      <c r="Q188" s="73">
        <f>PROTOKOŁY!B186</f>
        <v>0</v>
      </c>
      <c r="S188" s="82">
        <f>PROTOKOŁY!F186</f>
        <v>0</v>
      </c>
      <c r="T188" s="73">
        <f t="shared" si="11"/>
        <v>25</v>
      </c>
      <c r="U188" s="73">
        <v>1.94E-05</v>
      </c>
      <c r="V188" s="83">
        <v>185</v>
      </c>
    </row>
    <row r="189" spans="2:22" ht="12.75">
      <c r="B189" s="78">
        <v>186</v>
      </c>
      <c r="C189" s="79">
        <f t="shared" si="8"/>
        <v>0</v>
      </c>
      <c r="D189" s="80" t="e">
        <f>VLOOKUP(C189,PROTOKOŁY!$B$2:$D$300,3,FALSE)</f>
        <v>#N/A</v>
      </c>
      <c r="E189" s="81">
        <f t="shared" si="9"/>
        <v>25.0000195</v>
      </c>
      <c r="P189" s="75">
        <f t="shared" si="10"/>
        <v>25.0000195</v>
      </c>
      <c r="Q189" s="73">
        <f>PROTOKOŁY!B187</f>
        <v>0</v>
      </c>
      <c r="S189" s="82">
        <f>PROTOKOŁY!F187</f>
        <v>0</v>
      </c>
      <c r="T189" s="73">
        <f t="shared" si="11"/>
        <v>25</v>
      </c>
      <c r="U189" s="73">
        <v>1.95E-05</v>
      </c>
      <c r="V189" s="83">
        <v>186</v>
      </c>
    </row>
    <row r="190" spans="2:22" ht="12.75">
      <c r="B190" s="78">
        <v>187</v>
      </c>
      <c r="C190" s="79">
        <f t="shared" si="8"/>
        <v>0</v>
      </c>
      <c r="D190" s="80" t="e">
        <f>VLOOKUP(C190,PROTOKOŁY!$B$2:$D$300,3,FALSE)</f>
        <v>#N/A</v>
      </c>
      <c r="E190" s="81">
        <f t="shared" si="9"/>
        <v>25.0000196</v>
      </c>
      <c r="P190" s="75">
        <f t="shared" si="10"/>
        <v>25.0000196</v>
      </c>
      <c r="Q190" s="73">
        <f>PROTOKOŁY!B188</f>
        <v>0</v>
      </c>
      <c r="S190" s="82">
        <f>PROTOKOŁY!F188</f>
        <v>0</v>
      </c>
      <c r="T190" s="73">
        <f t="shared" si="11"/>
        <v>25</v>
      </c>
      <c r="U190" s="73">
        <v>1.96E-05</v>
      </c>
      <c r="V190" s="83">
        <v>187</v>
      </c>
    </row>
    <row r="191" spans="2:22" ht="12.75">
      <c r="B191" s="78">
        <v>188</v>
      </c>
      <c r="C191" s="79">
        <f t="shared" si="8"/>
        <v>0</v>
      </c>
      <c r="D191" s="80" t="e">
        <f>VLOOKUP(C191,PROTOKOŁY!$B$2:$D$300,3,FALSE)</f>
        <v>#N/A</v>
      </c>
      <c r="E191" s="81">
        <f t="shared" si="9"/>
        <v>25.0000197</v>
      </c>
      <c r="P191" s="75">
        <f t="shared" si="10"/>
        <v>25.0000197</v>
      </c>
      <c r="Q191" s="73">
        <f>PROTOKOŁY!B189</f>
        <v>0</v>
      </c>
      <c r="S191" s="82">
        <f>PROTOKOŁY!F189</f>
        <v>0</v>
      </c>
      <c r="T191" s="73">
        <f t="shared" si="11"/>
        <v>25</v>
      </c>
      <c r="U191" s="73">
        <v>1.97E-05</v>
      </c>
      <c r="V191" s="83">
        <v>188</v>
      </c>
    </row>
    <row r="192" spans="2:22" ht="12.75">
      <c r="B192" s="78">
        <v>189</v>
      </c>
      <c r="C192" s="79">
        <f t="shared" si="8"/>
        <v>0</v>
      </c>
      <c r="D192" s="80" t="e">
        <f>VLOOKUP(C192,PROTOKOŁY!$B$2:$D$300,3,FALSE)</f>
        <v>#N/A</v>
      </c>
      <c r="E192" s="81">
        <f t="shared" si="9"/>
        <v>25.0000198</v>
      </c>
      <c r="P192" s="75">
        <f t="shared" si="10"/>
        <v>25.0000198</v>
      </c>
      <c r="Q192" s="73">
        <f>PROTOKOŁY!B190</f>
        <v>0</v>
      </c>
      <c r="S192" s="82">
        <f>PROTOKOŁY!F190</f>
        <v>0</v>
      </c>
      <c r="T192" s="73">
        <f t="shared" si="11"/>
        <v>25</v>
      </c>
      <c r="U192" s="73">
        <v>1.98E-05</v>
      </c>
      <c r="V192" s="83">
        <v>189</v>
      </c>
    </row>
    <row r="193" spans="2:22" ht="12.75">
      <c r="B193" s="78">
        <v>190</v>
      </c>
      <c r="C193" s="79">
        <f t="shared" si="8"/>
        <v>0</v>
      </c>
      <c r="D193" s="80" t="e">
        <f>VLOOKUP(C193,PROTOKOŁY!$B$2:$D$300,3,FALSE)</f>
        <v>#N/A</v>
      </c>
      <c r="E193" s="81">
        <f t="shared" si="9"/>
        <v>25.0000199</v>
      </c>
      <c r="P193" s="75">
        <f t="shared" si="10"/>
        <v>25.0000199</v>
      </c>
      <c r="Q193" s="73">
        <f>PROTOKOŁY!B191</f>
        <v>0</v>
      </c>
      <c r="S193" s="82">
        <f>PROTOKOŁY!F191</f>
        <v>0</v>
      </c>
      <c r="T193" s="73">
        <f t="shared" si="11"/>
        <v>25</v>
      </c>
      <c r="U193" s="73">
        <v>1.99E-05</v>
      </c>
      <c r="V193" s="83">
        <v>190</v>
      </c>
    </row>
    <row r="194" spans="2:22" ht="12.75">
      <c r="B194" s="78">
        <v>191</v>
      </c>
      <c r="C194" s="79">
        <f t="shared" si="8"/>
        <v>0</v>
      </c>
      <c r="D194" s="80" t="e">
        <f>VLOOKUP(C194,PROTOKOŁY!$B$2:$D$300,3,FALSE)</f>
        <v>#N/A</v>
      </c>
      <c r="E194" s="81">
        <f t="shared" si="9"/>
        <v>25.00002</v>
      </c>
      <c r="P194" s="75">
        <f t="shared" si="10"/>
        <v>25.00002</v>
      </c>
      <c r="Q194" s="73">
        <f>PROTOKOŁY!B192</f>
        <v>0</v>
      </c>
      <c r="S194" s="82">
        <f>PROTOKOŁY!F192</f>
        <v>0</v>
      </c>
      <c r="T194" s="73">
        <f t="shared" si="11"/>
        <v>25</v>
      </c>
      <c r="U194" s="73">
        <v>1.9999999999999998E-05</v>
      </c>
      <c r="V194" s="83">
        <v>191</v>
      </c>
    </row>
    <row r="195" spans="2:22" ht="12.75">
      <c r="B195" s="78">
        <v>192</v>
      </c>
      <c r="C195" s="79">
        <f t="shared" si="8"/>
        <v>0</v>
      </c>
      <c r="D195" s="80" t="e">
        <f>VLOOKUP(C195,PROTOKOŁY!$B$2:$D$300,3,FALSE)</f>
        <v>#N/A</v>
      </c>
      <c r="E195" s="81">
        <f t="shared" si="9"/>
        <v>25.0000201</v>
      </c>
      <c r="P195" s="75">
        <f t="shared" si="10"/>
        <v>25.0000201</v>
      </c>
      <c r="Q195" s="73">
        <f>PROTOKOŁY!B193</f>
        <v>0</v>
      </c>
      <c r="S195" s="82">
        <f>PROTOKOŁY!F193</f>
        <v>0</v>
      </c>
      <c r="T195" s="73">
        <f t="shared" si="11"/>
        <v>25</v>
      </c>
      <c r="U195" s="73">
        <v>2.01E-05</v>
      </c>
      <c r="V195" s="83">
        <v>192</v>
      </c>
    </row>
    <row r="196" spans="2:22" ht="12.75">
      <c r="B196" s="78">
        <v>193</v>
      </c>
      <c r="C196" s="79">
        <f t="shared" si="8"/>
        <v>0</v>
      </c>
      <c r="D196" s="80" t="e">
        <f>VLOOKUP(C196,PROTOKOŁY!$B$2:$D$300,3,FALSE)</f>
        <v>#N/A</v>
      </c>
      <c r="E196" s="81">
        <f t="shared" si="9"/>
        <v>25.0000202</v>
      </c>
      <c r="P196" s="75">
        <f t="shared" si="10"/>
        <v>25.0000202</v>
      </c>
      <c r="Q196" s="73">
        <f>PROTOKOŁY!B194</f>
        <v>0</v>
      </c>
      <c r="S196" s="82">
        <f>PROTOKOŁY!F194</f>
        <v>0</v>
      </c>
      <c r="T196" s="73">
        <f t="shared" si="11"/>
        <v>25</v>
      </c>
      <c r="U196" s="73">
        <v>2.02E-05</v>
      </c>
      <c r="V196" s="83">
        <v>193</v>
      </c>
    </row>
    <row r="197" spans="2:22" ht="12.75">
      <c r="B197" s="78">
        <v>194</v>
      </c>
      <c r="C197" s="79">
        <f aca="true" t="shared" si="12" ref="C197:C260">VLOOKUP(E197,P$4:Q$260,2,FALSE)</f>
        <v>0</v>
      </c>
      <c r="D197" s="80" t="e">
        <f>VLOOKUP(C197,PROTOKOŁY!$B$2:$D$300,3,FALSE)</f>
        <v>#N/A</v>
      </c>
      <c r="E197" s="81">
        <f aca="true" t="shared" si="13" ref="E197:E260">SMALL(P$4:P$260,V197)</f>
        <v>25.0000203</v>
      </c>
      <c r="P197" s="75">
        <f aca="true" t="shared" si="14" ref="P197:P260">T197+U197</f>
        <v>25.0000203</v>
      </c>
      <c r="Q197" s="73">
        <f>PROTOKOŁY!B195</f>
        <v>0</v>
      </c>
      <c r="S197" s="82">
        <f>PROTOKOŁY!F195</f>
        <v>0</v>
      </c>
      <c r="T197" s="73">
        <f aca="true" t="shared" si="15" ref="T197:T260">IF(S197=0,25,S197)</f>
        <v>25</v>
      </c>
      <c r="U197" s="73">
        <v>2.03E-05</v>
      </c>
      <c r="V197" s="83">
        <v>194</v>
      </c>
    </row>
    <row r="198" spans="2:22" ht="12.75">
      <c r="B198" s="78">
        <v>195</v>
      </c>
      <c r="C198" s="79">
        <f t="shared" si="12"/>
        <v>0</v>
      </c>
      <c r="D198" s="80" t="e">
        <f>VLOOKUP(C198,PROTOKOŁY!$B$2:$D$300,3,FALSE)</f>
        <v>#N/A</v>
      </c>
      <c r="E198" s="81">
        <f t="shared" si="13"/>
        <v>25.0000204</v>
      </c>
      <c r="P198" s="75">
        <f t="shared" si="14"/>
        <v>25.0000204</v>
      </c>
      <c r="Q198" s="73">
        <f>PROTOKOŁY!B196</f>
        <v>0</v>
      </c>
      <c r="S198" s="82">
        <f>PROTOKOŁY!F196</f>
        <v>0</v>
      </c>
      <c r="T198" s="73">
        <f t="shared" si="15"/>
        <v>25</v>
      </c>
      <c r="U198" s="73">
        <v>2.04E-05</v>
      </c>
      <c r="V198" s="83">
        <v>195</v>
      </c>
    </row>
    <row r="199" spans="2:22" ht="12.75">
      <c r="B199" s="78">
        <v>196</v>
      </c>
      <c r="C199" s="79">
        <f t="shared" si="12"/>
        <v>0</v>
      </c>
      <c r="D199" s="80" t="e">
        <f>VLOOKUP(C199,PROTOKOŁY!$B$2:$D$300,3,FALSE)</f>
        <v>#N/A</v>
      </c>
      <c r="E199" s="81">
        <f t="shared" si="13"/>
        <v>25.0000205</v>
      </c>
      <c r="P199" s="75">
        <f t="shared" si="14"/>
        <v>25.0000205</v>
      </c>
      <c r="Q199" s="73">
        <f>PROTOKOŁY!B197</f>
        <v>0</v>
      </c>
      <c r="S199" s="82">
        <f>PROTOKOŁY!F197</f>
        <v>0</v>
      </c>
      <c r="T199" s="73">
        <f t="shared" si="15"/>
        <v>25</v>
      </c>
      <c r="U199" s="73">
        <v>2.05E-05</v>
      </c>
      <c r="V199" s="83">
        <v>196</v>
      </c>
    </row>
    <row r="200" spans="2:22" ht="12.75">
      <c r="B200" s="78">
        <v>197</v>
      </c>
      <c r="C200" s="79">
        <f t="shared" si="12"/>
        <v>0</v>
      </c>
      <c r="D200" s="80" t="e">
        <f>VLOOKUP(C200,PROTOKOŁY!$B$2:$D$300,3,FALSE)</f>
        <v>#N/A</v>
      </c>
      <c r="E200" s="81">
        <f t="shared" si="13"/>
        <v>25.0000206</v>
      </c>
      <c r="P200" s="75">
        <f t="shared" si="14"/>
        <v>25.0000206</v>
      </c>
      <c r="Q200" s="73">
        <f>PROTOKOŁY!B198</f>
        <v>0</v>
      </c>
      <c r="S200" s="82">
        <f>PROTOKOŁY!F198</f>
        <v>0</v>
      </c>
      <c r="T200" s="73">
        <f t="shared" si="15"/>
        <v>25</v>
      </c>
      <c r="U200" s="73">
        <v>2.06E-05</v>
      </c>
      <c r="V200" s="83">
        <v>197</v>
      </c>
    </row>
    <row r="201" spans="2:22" ht="12.75">
      <c r="B201" s="78">
        <v>198</v>
      </c>
      <c r="C201" s="79">
        <f t="shared" si="12"/>
        <v>0</v>
      </c>
      <c r="D201" s="80" t="e">
        <f>VLOOKUP(C201,PROTOKOŁY!$B$2:$D$300,3,FALSE)</f>
        <v>#N/A</v>
      </c>
      <c r="E201" s="81">
        <f t="shared" si="13"/>
        <v>25.0000207</v>
      </c>
      <c r="P201" s="75">
        <f t="shared" si="14"/>
        <v>25.0000207</v>
      </c>
      <c r="Q201" s="73">
        <f>PROTOKOŁY!B199</f>
        <v>0</v>
      </c>
      <c r="S201" s="82">
        <f>PROTOKOŁY!F199</f>
        <v>0</v>
      </c>
      <c r="T201" s="73">
        <f t="shared" si="15"/>
        <v>25</v>
      </c>
      <c r="U201" s="73">
        <v>2.07E-05</v>
      </c>
      <c r="V201" s="83">
        <v>198</v>
      </c>
    </row>
    <row r="202" spans="2:22" ht="12.75">
      <c r="B202" s="78">
        <v>199</v>
      </c>
      <c r="C202" s="79">
        <f t="shared" si="12"/>
        <v>0</v>
      </c>
      <c r="D202" s="80" t="e">
        <f>VLOOKUP(C202,PROTOKOŁY!$B$2:$D$300,3,FALSE)</f>
        <v>#N/A</v>
      </c>
      <c r="E202" s="81">
        <f t="shared" si="13"/>
        <v>25.0000208</v>
      </c>
      <c r="P202" s="75">
        <f t="shared" si="14"/>
        <v>25.0000208</v>
      </c>
      <c r="Q202" s="73">
        <f>PROTOKOŁY!B200</f>
        <v>0</v>
      </c>
      <c r="S202" s="82">
        <f>PROTOKOŁY!F200</f>
        <v>0</v>
      </c>
      <c r="T202" s="73">
        <f t="shared" si="15"/>
        <v>25</v>
      </c>
      <c r="U202" s="73">
        <v>2.08E-05</v>
      </c>
      <c r="V202" s="83">
        <v>199</v>
      </c>
    </row>
    <row r="203" spans="2:22" ht="12.75">
      <c r="B203" s="78">
        <v>200</v>
      </c>
      <c r="C203" s="79">
        <f t="shared" si="12"/>
        <v>0</v>
      </c>
      <c r="D203" s="80" t="e">
        <f>VLOOKUP(C203,PROTOKOŁY!$B$2:$D$300,3,FALSE)</f>
        <v>#N/A</v>
      </c>
      <c r="E203" s="81">
        <f t="shared" si="13"/>
        <v>25.0000209</v>
      </c>
      <c r="P203" s="75">
        <f t="shared" si="14"/>
        <v>25.0000209</v>
      </c>
      <c r="Q203" s="73">
        <f>PROTOKOŁY!B201</f>
        <v>0</v>
      </c>
      <c r="S203" s="82">
        <f>PROTOKOŁY!F201</f>
        <v>0</v>
      </c>
      <c r="T203" s="73">
        <f t="shared" si="15"/>
        <v>25</v>
      </c>
      <c r="U203" s="73">
        <v>2.09E-05</v>
      </c>
      <c r="V203" s="83">
        <v>200</v>
      </c>
    </row>
    <row r="204" spans="2:22" ht="12.75">
      <c r="B204" s="78">
        <v>201</v>
      </c>
      <c r="C204" s="79">
        <f t="shared" si="12"/>
        <v>0</v>
      </c>
      <c r="D204" s="80" t="e">
        <f>VLOOKUP(C204,PROTOKOŁY!$B$2:$D$300,3,FALSE)</f>
        <v>#N/A</v>
      </c>
      <c r="E204" s="81">
        <f t="shared" si="13"/>
        <v>25.000021</v>
      </c>
      <c r="P204" s="75">
        <f t="shared" si="14"/>
        <v>25.000021</v>
      </c>
      <c r="Q204" s="73">
        <f>PROTOKOŁY!B202</f>
        <v>0</v>
      </c>
      <c r="S204" s="82">
        <f>PROTOKOŁY!F202</f>
        <v>0</v>
      </c>
      <c r="T204" s="73">
        <f t="shared" si="15"/>
        <v>25</v>
      </c>
      <c r="U204" s="73">
        <v>2.1E-05</v>
      </c>
      <c r="V204" s="83">
        <v>201</v>
      </c>
    </row>
    <row r="205" spans="2:22" ht="12.75">
      <c r="B205" s="78">
        <v>202</v>
      </c>
      <c r="C205" s="79">
        <f t="shared" si="12"/>
        <v>0</v>
      </c>
      <c r="D205" s="80" t="e">
        <f>VLOOKUP(C205,PROTOKOŁY!$B$2:$D$300,3,FALSE)</f>
        <v>#N/A</v>
      </c>
      <c r="E205" s="81">
        <f t="shared" si="13"/>
        <v>25.0000211</v>
      </c>
      <c r="P205" s="75">
        <f t="shared" si="14"/>
        <v>25.0000211</v>
      </c>
      <c r="Q205" s="73">
        <f>PROTOKOŁY!B203</f>
        <v>0</v>
      </c>
      <c r="S205" s="82">
        <f>PROTOKOŁY!F203</f>
        <v>0</v>
      </c>
      <c r="T205" s="73">
        <f t="shared" si="15"/>
        <v>25</v>
      </c>
      <c r="U205" s="73">
        <v>2.11E-05</v>
      </c>
      <c r="V205" s="83">
        <v>202</v>
      </c>
    </row>
    <row r="206" spans="2:22" ht="12.75">
      <c r="B206" s="78">
        <v>203</v>
      </c>
      <c r="C206" s="79">
        <f t="shared" si="12"/>
        <v>0</v>
      </c>
      <c r="D206" s="80" t="e">
        <f>VLOOKUP(C206,PROTOKOŁY!$B$2:$D$300,3,FALSE)</f>
        <v>#N/A</v>
      </c>
      <c r="E206" s="81">
        <f t="shared" si="13"/>
        <v>25.0000212</v>
      </c>
      <c r="P206" s="75">
        <f t="shared" si="14"/>
        <v>25.0000212</v>
      </c>
      <c r="Q206" s="73">
        <f>PROTOKOŁY!B204</f>
        <v>0</v>
      </c>
      <c r="S206" s="82">
        <f>PROTOKOŁY!F204</f>
        <v>0</v>
      </c>
      <c r="T206" s="73">
        <f t="shared" si="15"/>
        <v>25</v>
      </c>
      <c r="U206" s="73">
        <v>2.12E-05</v>
      </c>
      <c r="V206" s="83">
        <v>203</v>
      </c>
    </row>
    <row r="207" spans="2:22" ht="12.75">
      <c r="B207" s="78">
        <v>204</v>
      </c>
      <c r="C207" s="79">
        <f t="shared" si="12"/>
        <v>0</v>
      </c>
      <c r="D207" s="80" t="e">
        <f>VLOOKUP(C207,PROTOKOŁY!$B$2:$D$300,3,FALSE)</f>
        <v>#N/A</v>
      </c>
      <c r="E207" s="81">
        <f t="shared" si="13"/>
        <v>25.0000213</v>
      </c>
      <c r="P207" s="75">
        <f t="shared" si="14"/>
        <v>25.0000213</v>
      </c>
      <c r="Q207" s="73">
        <f>PROTOKOŁY!B205</f>
        <v>0</v>
      </c>
      <c r="S207" s="82">
        <f>PROTOKOŁY!F205</f>
        <v>0</v>
      </c>
      <c r="T207" s="73">
        <f t="shared" si="15"/>
        <v>25</v>
      </c>
      <c r="U207" s="73">
        <v>2.13E-05</v>
      </c>
      <c r="V207" s="83">
        <v>204</v>
      </c>
    </row>
    <row r="208" spans="2:22" ht="12.75">
      <c r="B208" s="78">
        <v>205</v>
      </c>
      <c r="C208" s="79">
        <f t="shared" si="12"/>
        <v>0</v>
      </c>
      <c r="D208" s="80" t="e">
        <f>VLOOKUP(C208,PROTOKOŁY!$B$2:$D$300,3,FALSE)</f>
        <v>#N/A</v>
      </c>
      <c r="E208" s="81">
        <f t="shared" si="13"/>
        <v>25.0000214</v>
      </c>
      <c r="P208" s="75">
        <f t="shared" si="14"/>
        <v>25.0000214</v>
      </c>
      <c r="Q208" s="73">
        <f>PROTOKOŁY!B206</f>
        <v>0</v>
      </c>
      <c r="S208" s="82">
        <f>PROTOKOŁY!F206</f>
        <v>0</v>
      </c>
      <c r="T208" s="73">
        <f t="shared" si="15"/>
        <v>25</v>
      </c>
      <c r="U208" s="73">
        <v>2.14E-05</v>
      </c>
      <c r="V208" s="83">
        <v>205</v>
      </c>
    </row>
    <row r="209" spans="2:22" ht="12.75">
      <c r="B209" s="78">
        <v>206</v>
      </c>
      <c r="C209" s="79">
        <f t="shared" si="12"/>
        <v>0</v>
      </c>
      <c r="D209" s="80" t="e">
        <f>VLOOKUP(C209,PROTOKOŁY!$B$2:$D$300,3,FALSE)</f>
        <v>#N/A</v>
      </c>
      <c r="E209" s="81">
        <f t="shared" si="13"/>
        <v>25.0000215</v>
      </c>
      <c r="P209" s="75">
        <f t="shared" si="14"/>
        <v>25.0000215</v>
      </c>
      <c r="Q209" s="73">
        <f>PROTOKOŁY!B207</f>
        <v>0</v>
      </c>
      <c r="S209" s="82">
        <f>PROTOKOŁY!F207</f>
        <v>0</v>
      </c>
      <c r="T209" s="73">
        <f t="shared" si="15"/>
        <v>25</v>
      </c>
      <c r="U209" s="73">
        <v>2.15E-05</v>
      </c>
      <c r="V209" s="83">
        <v>206</v>
      </c>
    </row>
    <row r="210" spans="2:22" ht="12.75">
      <c r="B210" s="78">
        <v>207</v>
      </c>
      <c r="C210" s="79">
        <f t="shared" si="12"/>
        <v>0</v>
      </c>
      <c r="D210" s="80" t="e">
        <f>VLOOKUP(C210,PROTOKOŁY!$B$2:$D$300,3,FALSE)</f>
        <v>#N/A</v>
      </c>
      <c r="E210" s="81">
        <f t="shared" si="13"/>
        <v>25.0000216</v>
      </c>
      <c r="P210" s="75">
        <f t="shared" si="14"/>
        <v>25.0000216</v>
      </c>
      <c r="Q210" s="73">
        <f>PROTOKOŁY!B208</f>
        <v>0</v>
      </c>
      <c r="S210" s="82">
        <f>PROTOKOŁY!F208</f>
        <v>0</v>
      </c>
      <c r="T210" s="73">
        <f t="shared" si="15"/>
        <v>25</v>
      </c>
      <c r="U210" s="73">
        <v>2.16E-05</v>
      </c>
      <c r="V210" s="83">
        <v>207</v>
      </c>
    </row>
    <row r="211" spans="2:22" ht="12.75">
      <c r="B211" s="78">
        <v>208</v>
      </c>
      <c r="C211" s="79">
        <f t="shared" si="12"/>
        <v>0</v>
      </c>
      <c r="D211" s="80" t="e">
        <f>VLOOKUP(C211,PROTOKOŁY!$B$2:$D$300,3,FALSE)</f>
        <v>#N/A</v>
      </c>
      <c r="E211" s="81">
        <f t="shared" si="13"/>
        <v>25.0000217</v>
      </c>
      <c r="P211" s="75">
        <f t="shared" si="14"/>
        <v>25.0000217</v>
      </c>
      <c r="Q211" s="73">
        <f>PROTOKOŁY!B209</f>
        <v>0</v>
      </c>
      <c r="S211" s="82">
        <f>PROTOKOŁY!F209</f>
        <v>0</v>
      </c>
      <c r="T211" s="73">
        <f t="shared" si="15"/>
        <v>25</v>
      </c>
      <c r="U211" s="73">
        <v>2.17E-05</v>
      </c>
      <c r="V211" s="83">
        <v>208</v>
      </c>
    </row>
    <row r="212" spans="2:22" ht="12.75">
      <c r="B212" s="78">
        <v>209</v>
      </c>
      <c r="C212" s="79">
        <f t="shared" si="12"/>
        <v>0</v>
      </c>
      <c r="D212" s="80" t="e">
        <f>VLOOKUP(C212,PROTOKOŁY!$B$2:$D$300,3,FALSE)</f>
        <v>#N/A</v>
      </c>
      <c r="E212" s="81">
        <f t="shared" si="13"/>
        <v>25.0000218</v>
      </c>
      <c r="P212" s="75">
        <f t="shared" si="14"/>
        <v>25.0000218</v>
      </c>
      <c r="Q212" s="73">
        <f>PROTOKOŁY!B210</f>
        <v>0</v>
      </c>
      <c r="S212" s="82">
        <f>PROTOKOŁY!F210</f>
        <v>0</v>
      </c>
      <c r="T212" s="73">
        <f t="shared" si="15"/>
        <v>25</v>
      </c>
      <c r="U212" s="73">
        <v>2.1799999999999998E-05</v>
      </c>
      <c r="V212" s="83">
        <v>209</v>
      </c>
    </row>
    <row r="213" spans="2:22" ht="12.75">
      <c r="B213" s="78">
        <v>210</v>
      </c>
      <c r="C213" s="79">
        <f t="shared" si="12"/>
        <v>0</v>
      </c>
      <c r="D213" s="80" t="e">
        <f>VLOOKUP(C213,PROTOKOŁY!$B$2:$D$300,3,FALSE)</f>
        <v>#N/A</v>
      </c>
      <c r="E213" s="81">
        <f t="shared" si="13"/>
        <v>25.0000219</v>
      </c>
      <c r="P213" s="75">
        <f t="shared" si="14"/>
        <v>25.0000219</v>
      </c>
      <c r="Q213" s="73">
        <f>PROTOKOŁY!B211</f>
        <v>0</v>
      </c>
      <c r="S213" s="82">
        <f>PROTOKOŁY!F211</f>
        <v>0</v>
      </c>
      <c r="T213" s="73">
        <f t="shared" si="15"/>
        <v>25</v>
      </c>
      <c r="U213" s="73">
        <v>2.19E-05</v>
      </c>
      <c r="V213" s="83">
        <v>210</v>
      </c>
    </row>
    <row r="214" spans="2:22" ht="12.75">
      <c r="B214" s="78">
        <v>211</v>
      </c>
      <c r="C214" s="79">
        <f t="shared" si="12"/>
        <v>0</v>
      </c>
      <c r="D214" s="80" t="e">
        <f>VLOOKUP(C214,PROTOKOŁY!$B$2:$D$300,3,FALSE)</f>
        <v>#N/A</v>
      </c>
      <c r="E214" s="81">
        <f t="shared" si="13"/>
        <v>25.000022</v>
      </c>
      <c r="P214" s="75">
        <f t="shared" si="14"/>
        <v>25.000022</v>
      </c>
      <c r="Q214" s="73">
        <f>PROTOKOŁY!B212</f>
        <v>0</v>
      </c>
      <c r="S214" s="82">
        <f>PROTOKOŁY!F212</f>
        <v>0</v>
      </c>
      <c r="T214" s="73">
        <f t="shared" si="15"/>
        <v>25</v>
      </c>
      <c r="U214" s="73">
        <v>2.2E-05</v>
      </c>
      <c r="V214" s="83">
        <v>211</v>
      </c>
    </row>
    <row r="215" spans="2:22" ht="12.75">
      <c r="B215" s="78">
        <v>212</v>
      </c>
      <c r="C215" s="79">
        <f t="shared" si="12"/>
        <v>0</v>
      </c>
      <c r="D215" s="80" t="e">
        <f>VLOOKUP(C215,PROTOKOŁY!$B$2:$D$300,3,FALSE)</f>
        <v>#N/A</v>
      </c>
      <c r="E215" s="81">
        <f t="shared" si="13"/>
        <v>25.0000221</v>
      </c>
      <c r="P215" s="75">
        <f t="shared" si="14"/>
        <v>25.0000221</v>
      </c>
      <c r="Q215" s="73">
        <f>PROTOKOŁY!B213</f>
        <v>0</v>
      </c>
      <c r="S215" s="82">
        <f>PROTOKOŁY!F213</f>
        <v>0</v>
      </c>
      <c r="T215" s="73">
        <f t="shared" si="15"/>
        <v>25</v>
      </c>
      <c r="U215" s="73">
        <v>2.21E-05</v>
      </c>
      <c r="V215" s="83">
        <v>212</v>
      </c>
    </row>
    <row r="216" spans="2:22" ht="12.75">
      <c r="B216" s="78">
        <v>213</v>
      </c>
      <c r="C216" s="79">
        <f t="shared" si="12"/>
        <v>0</v>
      </c>
      <c r="D216" s="80" t="e">
        <f>VLOOKUP(C216,PROTOKOŁY!$B$2:$D$300,3,FALSE)</f>
        <v>#N/A</v>
      </c>
      <c r="E216" s="81">
        <f t="shared" si="13"/>
        <v>25.0000222</v>
      </c>
      <c r="P216" s="75">
        <f t="shared" si="14"/>
        <v>25.0000222</v>
      </c>
      <c r="Q216" s="73">
        <f>PROTOKOŁY!B214</f>
        <v>0</v>
      </c>
      <c r="S216" s="82">
        <f>PROTOKOŁY!F214</f>
        <v>0</v>
      </c>
      <c r="T216" s="73">
        <f t="shared" si="15"/>
        <v>25</v>
      </c>
      <c r="U216" s="73">
        <v>2.22E-05</v>
      </c>
      <c r="V216" s="83">
        <v>213</v>
      </c>
    </row>
    <row r="217" spans="2:22" ht="12.75">
      <c r="B217" s="78">
        <v>214</v>
      </c>
      <c r="C217" s="79">
        <f t="shared" si="12"/>
        <v>0</v>
      </c>
      <c r="D217" s="80" t="e">
        <f>VLOOKUP(C217,PROTOKOŁY!$B$2:$D$300,3,FALSE)</f>
        <v>#N/A</v>
      </c>
      <c r="E217" s="81">
        <f t="shared" si="13"/>
        <v>25.0000223</v>
      </c>
      <c r="P217" s="75">
        <f t="shared" si="14"/>
        <v>25.0000223</v>
      </c>
      <c r="Q217" s="73">
        <f>PROTOKOŁY!B215</f>
        <v>0</v>
      </c>
      <c r="S217" s="82">
        <f>PROTOKOŁY!F215</f>
        <v>0</v>
      </c>
      <c r="T217" s="73">
        <f t="shared" si="15"/>
        <v>25</v>
      </c>
      <c r="U217" s="73">
        <v>2.23E-05</v>
      </c>
      <c r="V217" s="83">
        <v>214</v>
      </c>
    </row>
    <row r="218" spans="2:22" ht="12.75">
      <c r="B218" s="78">
        <v>215</v>
      </c>
      <c r="C218" s="79">
        <f t="shared" si="12"/>
        <v>0</v>
      </c>
      <c r="D218" s="80" t="e">
        <f>VLOOKUP(C218,PROTOKOŁY!$B$2:$D$300,3,FALSE)</f>
        <v>#N/A</v>
      </c>
      <c r="E218" s="81">
        <f t="shared" si="13"/>
        <v>25.0000224</v>
      </c>
      <c r="P218" s="75">
        <f t="shared" si="14"/>
        <v>25.0000224</v>
      </c>
      <c r="Q218" s="73">
        <f>PROTOKOŁY!B216</f>
        <v>0</v>
      </c>
      <c r="S218" s="82">
        <f>PROTOKOŁY!F216</f>
        <v>0</v>
      </c>
      <c r="T218" s="73">
        <f t="shared" si="15"/>
        <v>25</v>
      </c>
      <c r="U218" s="73">
        <v>2.24E-05</v>
      </c>
      <c r="V218" s="83">
        <v>215</v>
      </c>
    </row>
    <row r="219" spans="2:22" ht="12.75">
      <c r="B219" s="78">
        <v>216</v>
      </c>
      <c r="C219" s="79">
        <f t="shared" si="12"/>
        <v>0</v>
      </c>
      <c r="D219" s="80" t="e">
        <f>VLOOKUP(C219,PROTOKOŁY!$B$2:$D$300,3,FALSE)</f>
        <v>#N/A</v>
      </c>
      <c r="E219" s="81">
        <f t="shared" si="13"/>
        <v>25.0000225</v>
      </c>
      <c r="P219" s="75">
        <f t="shared" si="14"/>
        <v>25.0000225</v>
      </c>
      <c r="Q219" s="73">
        <f>PROTOKOŁY!B217</f>
        <v>0</v>
      </c>
      <c r="S219" s="82">
        <f>PROTOKOŁY!F217</f>
        <v>0</v>
      </c>
      <c r="T219" s="73">
        <f t="shared" si="15"/>
        <v>25</v>
      </c>
      <c r="U219" s="73">
        <v>2.2499999999999998E-05</v>
      </c>
      <c r="V219" s="83">
        <v>216</v>
      </c>
    </row>
    <row r="220" spans="2:22" ht="12.75">
      <c r="B220" s="78">
        <v>217</v>
      </c>
      <c r="C220" s="79">
        <f t="shared" si="12"/>
        <v>0</v>
      </c>
      <c r="D220" s="80" t="e">
        <f>VLOOKUP(C220,PROTOKOŁY!$B$2:$D$300,3,FALSE)</f>
        <v>#N/A</v>
      </c>
      <c r="E220" s="81">
        <f t="shared" si="13"/>
        <v>25.0000226</v>
      </c>
      <c r="P220" s="75">
        <f t="shared" si="14"/>
        <v>25.0000226</v>
      </c>
      <c r="Q220" s="73">
        <f>PROTOKOŁY!B218</f>
        <v>0</v>
      </c>
      <c r="S220" s="82">
        <f>PROTOKOŁY!F218</f>
        <v>0</v>
      </c>
      <c r="T220" s="73">
        <f t="shared" si="15"/>
        <v>25</v>
      </c>
      <c r="U220" s="73">
        <v>2.26E-05</v>
      </c>
      <c r="V220" s="83">
        <v>217</v>
      </c>
    </row>
    <row r="221" spans="2:22" ht="12.75">
      <c r="B221" s="78">
        <v>218</v>
      </c>
      <c r="C221" s="79">
        <f t="shared" si="12"/>
        <v>0</v>
      </c>
      <c r="D221" s="80" t="e">
        <f>VLOOKUP(C221,PROTOKOŁY!$B$2:$D$300,3,FALSE)</f>
        <v>#N/A</v>
      </c>
      <c r="E221" s="81">
        <f t="shared" si="13"/>
        <v>25.0000227</v>
      </c>
      <c r="P221" s="75">
        <f t="shared" si="14"/>
        <v>25.0000227</v>
      </c>
      <c r="Q221" s="73">
        <f>PROTOKOŁY!B219</f>
        <v>0</v>
      </c>
      <c r="S221" s="82">
        <f>PROTOKOŁY!F219</f>
        <v>0</v>
      </c>
      <c r="T221" s="73">
        <f t="shared" si="15"/>
        <v>25</v>
      </c>
      <c r="U221" s="73">
        <v>2.27E-05</v>
      </c>
      <c r="V221" s="83">
        <v>218</v>
      </c>
    </row>
    <row r="222" spans="2:22" ht="12.75">
      <c r="B222" s="78">
        <v>219</v>
      </c>
      <c r="C222" s="79">
        <f t="shared" si="12"/>
        <v>0</v>
      </c>
      <c r="D222" s="80" t="e">
        <f>VLOOKUP(C222,PROTOKOŁY!$B$2:$D$300,3,FALSE)</f>
        <v>#N/A</v>
      </c>
      <c r="E222" s="81">
        <f t="shared" si="13"/>
        <v>25.0000228</v>
      </c>
      <c r="P222" s="75">
        <f t="shared" si="14"/>
        <v>25.0000228</v>
      </c>
      <c r="Q222" s="73">
        <f>PROTOKOŁY!B220</f>
        <v>0</v>
      </c>
      <c r="S222" s="82">
        <f>PROTOKOŁY!F220</f>
        <v>0</v>
      </c>
      <c r="T222" s="73">
        <f t="shared" si="15"/>
        <v>25</v>
      </c>
      <c r="U222" s="73">
        <v>2.28E-05</v>
      </c>
      <c r="V222" s="83">
        <v>219</v>
      </c>
    </row>
    <row r="223" spans="2:22" ht="12.75">
      <c r="B223" s="78">
        <v>220</v>
      </c>
      <c r="C223" s="79">
        <f t="shared" si="12"/>
        <v>0</v>
      </c>
      <c r="D223" s="80" t="e">
        <f>VLOOKUP(C223,PROTOKOŁY!$B$2:$D$300,3,FALSE)</f>
        <v>#N/A</v>
      </c>
      <c r="E223" s="81">
        <f t="shared" si="13"/>
        <v>25.0000229</v>
      </c>
      <c r="P223" s="75">
        <f t="shared" si="14"/>
        <v>25.0000229</v>
      </c>
      <c r="Q223" s="73">
        <f>PROTOKOŁY!B221</f>
        <v>0</v>
      </c>
      <c r="S223" s="82">
        <f>PROTOKOŁY!F221</f>
        <v>0</v>
      </c>
      <c r="T223" s="73">
        <f t="shared" si="15"/>
        <v>25</v>
      </c>
      <c r="U223" s="73">
        <v>2.29E-05</v>
      </c>
      <c r="V223" s="83">
        <v>220</v>
      </c>
    </row>
    <row r="224" spans="2:22" ht="12.75">
      <c r="B224" s="78">
        <v>221</v>
      </c>
      <c r="C224" s="79">
        <f t="shared" si="12"/>
        <v>0</v>
      </c>
      <c r="D224" s="80" t="e">
        <f>VLOOKUP(C224,PROTOKOŁY!$B$2:$D$300,3,FALSE)</f>
        <v>#N/A</v>
      </c>
      <c r="E224" s="81">
        <f t="shared" si="13"/>
        <v>25.000023</v>
      </c>
      <c r="P224" s="75">
        <f t="shared" si="14"/>
        <v>25.000023</v>
      </c>
      <c r="Q224" s="73">
        <f>PROTOKOŁY!B222</f>
        <v>0</v>
      </c>
      <c r="S224" s="82">
        <f>PROTOKOŁY!F222</f>
        <v>0</v>
      </c>
      <c r="T224" s="73">
        <f t="shared" si="15"/>
        <v>25</v>
      </c>
      <c r="U224" s="73">
        <v>2.3E-05</v>
      </c>
      <c r="V224" s="83">
        <v>221</v>
      </c>
    </row>
    <row r="225" spans="2:22" ht="12.75">
      <c r="B225" s="78">
        <v>222</v>
      </c>
      <c r="C225" s="79">
        <f t="shared" si="12"/>
        <v>0</v>
      </c>
      <c r="D225" s="80" t="e">
        <f>VLOOKUP(C225,PROTOKOŁY!$B$2:$D$300,3,FALSE)</f>
        <v>#N/A</v>
      </c>
      <c r="E225" s="81">
        <f t="shared" si="13"/>
        <v>25.0000231</v>
      </c>
      <c r="P225" s="75">
        <f t="shared" si="14"/>
        <v>25.0000231</v>
      </c>
      <c r="Q225" s="73">
        <f>PROTOKOŁY!B223</f>
        <v>0</v>
      </c>
      <c r="S225" s="82">
        <f>PROTOKOŁY!F223</f>
        <v>0</v>
      </c>
      <c r="T225" s="73">
        <f t="shared" si="15"/>
        <v>25</v>
      </c>
      <c r="U225" s="73">
        <v>2.31E-05</v>
      </c>
      <c r="V225" s="83">
        <v>222</v>
      </c>
    </row>
    <row r="226" spans="2:22" ht="12.75">
      <c r="B226" s="78">
        <v>223</v>
      </c>
      <c r="C226" s="79">
        <f t="shared" si="12"/>
        <v>0</v>
      </c>
      <c r="D226" s="80" t="e">
        <f>VLOOKUP(C226,PROTOKOŁY!$B$2:$D$300,3,FALSE)</f>
        <v>#N/A</v>
      </c>
      <c r="E226" s="81">
        <f t="shared" si="13"/>
        <v>25.0000232</v>
      </c>
      <c r="P226" s="75">
        <f t="shared" si="14"/>
        <v>25.0000232</v>
      </c>
      <c r="Q226" s="73">
        <f>PROTOKOŁY!B224</f>
        <v>0</v>
      </c>
      <c r="S226" s="82">
        <f>PROTOKOŁY!F224</f>
        <v>0</v>
      </c>
      <c r="T226" s="73">
        <f t="shared" si="15"/>
        <v>25</v>
      </c>
      <c r="U226" s="73">
        <v>2.3199999999999998E-05</v>
      </c>
      <c r="V226" s="83">
        <v>223</v>
      </c>
    </row>
    <row r="227" spans="2:22" ht="12.75">
      <c r="B227" s="78">
        <v>224</v>
      </c>
      <c r="C227" s="79">
        <f t="shared" si="12"/>
        <v>0</v>
      </c>
      <c r="D227" s="80" t="e">
        <f>VLOOKUP(C227,PROTOKOŁY!$B$2:$D$300,3,FALSE)</f>
        <v>#N/A</v>
      </c>
      <c r="E227" s="81">
        <f t="shared" si="13"/>
        <v>25.0000233</v>
      </c>
      <c r="P227" s="75">
        <f t="shared" si="14"/>
        <v>25.0000233</v>
      </c>
      <c r="Q227" s="73">
        <f>PROTOKOŁY!B225</f>
        <v>0</v>
      </c>
      <c r="S227" s="82">
        <f>PROTOKOŁY!F225</f>
        <v>0</v>
      </c>
      <c r="T227" s="73">
        <f t="shared" si="15"/>
        <v>25</v>
      </c>
      <c r="U227" s="73">
        <v>2.33E-05</v>
      </c>
      <c r="V227" s="83">
        <v>224</v>
      </c>
    </row>
    <row r="228" spans="2:22" ht="12.75">
      <c r="B228" s="78">
        <v>225</v>
      </c>
      <c r="C228" s="79">
        <f t="shared" si="12"/>
        <v>0</v>
      </c>
      <c r="D228" s="80" t="e">
        <f>VLOOKUP(C228,PROTOKOŁY!$B$2:$D$300,3,FALSE)</f>
        <v>#N/A</v>
      </c>
      <c r="E228" s="81">
        <f t="shared" si="13"/>
        <v>25.0000234</v>
      </c>
      <c r="P228" s="75">
        <f t="shared" si="14"/>
        <v>25.0000234</v>
      </c>
      <c r="Q228" s="73">
        <f>PROTOKOŁY!B226</f>
        <v>0</v>
      </c>
      <c r="S228" s="82">
        <f>PROTOKOŁY!F226</f>
        <v>0</v>
      </c>
      <c r="T228" s="73">
        <f t="shared" si="15"/>
        <v>25</v>
      </c>
      <c r="U228" s="73">
        <v>2.34E-05</v>
      </c>
      <c r="V228" s="83">
        <v>225</v>
      </c>
    </row>
    <row r="229" spans="2:22" ht="12.75">
      <c r="B229" s="78">
        <v>226</v>
      </c>
      <c r="C229" s="79">
        <f t="shared" si="12"/>
        <v>0</v>
      </c>
      <c r="D229" s="80" t="e">
        <f>VLOOKUP(C229,PROTOKOŁY!$B$2:$D$300,3,FALSE)</f>
        <v>#N/A</v>
      </c>
      <c r="E229" s="81">
        <f t="shared" si="13"/>
        <v>25.0000235</v>
      </c>
      <c r="P229" s="75">
        <f t="shared" si="14"/>
        <v>25.0000235</v>
      </c>
      <c r="Q229" s="73">
        <f>PROTOKOŁY!B227</f>
        <v>0</v>
      </c>
      <c r="S229" s="82">
        <f>PROTOKOŁY!F227</f>
        <v>0</v>
      </c>
      <c r="T229" s="73">
        <f t="shared" si="15"/>
        <v>25</v>
      </c>
      <c r="U229" s="73">
        <v>2.35E-05</v>
      </c>
      <c r="V229" s="83">
        <v>226</v>
      </c>
    </row>
    <row r="230" spans="2:22" ht="12.75">
      <c r="B230" s="78">
        <v>227</v>
      </c>
      <c r="C230" s="79">
        <f t="shared" si="12"/>
        <v>0</v>
      </c>
      <c r="D230" s="80" t="e">
        <f>VLOOKUP(C230,PROTOKOŁY!$B$2:$D$300,3,FALSE)</f>
        <v>#N/A</v>
      </c>
      <c r="E230" s="81">
        <f t="shared" si="13"/>
        <v>25.0000236</v>
      </c>
      <c r="P230" s="75">
        <f t="shared" si="14"/>
        <v>25.0000236</v>
      </c>
      <c r="Q230" s="73">
        <f>PROTOKOŁY!B228</f>
        <v>0</v>
      </c>
      <c r="S230" s="82">
        <f>PROTOKOŁY!F228</f>
        <v>0</v>
      </c>
      <c r="T230" s="73">
        <f t="shared" si="15"/>
        <v>25</v>
      </c>
      <c r="U230" s="73">
        <v>2.36E-05</v>
      </c>
      <c r="V230" s="83">
        <v>227</v>
      </c>
    </row>
    <row r="231" spans="2:22" ht="12.75">
      <c r="B231" s="78">
        <v>228</v>
      </c>
      <c r="C231" s="79">
        <f t="shared" si="12"/>
        <v>0</v>
      </c>
      <c r="D231" s="80" t="e">
        <f>VLOOKUP(C231,PROTOKOŁY!$B$2:$D$300,3,FALSE)</f>
        <v>#N/A</v>
      </c>
      <c r="E231" s="81">
        <f t="shared" si="13"/>
        <v>25.0000237</v>
      </c>
      <c r="P231" s="75">
        <f t="shared" si="14"/>
        <v>25.0000237</v>
      </c>
      <c r="Q231" s="73">
        <f>PROTOKOŁY!B229</f>
        <v>0</v>
      </c>
      <c r="S231" s="82">
        <f>PROTOKOŁY!F229</f>
        <v>0</v>
      </c>
      <c r="T231" s="73">
        <f t="shared" si="15"/>
        <v>25</v>
      </c>
      <c r="U231" s="73">
        <v>2.37E-05</v>
      </c>
      <c r="V231" s="83">
        <v>228</v>
      </c>
    </row>
    <row r="232" spans="2:22" ht="12.75">
      <c r="B232" s="78">
        <v>229</v>
      </c>
      <c r="C232" s="79">
        <f t="shared" si="12"/>
        <v>0</v>
      </c>
      <c r="D232" s="80" t="e">
        <f>VLOOKUP(C232,PROTOKOŁY!$B$2:$D$300,3,FALSE)</f>
        <v>#N/A</v>
      </c>
      <c r="E232" s="81">
        <f t="shared" si="13"/>
        <v>25.0000238</v>
      </c>
      <c r="P232" s="75">
        <f t="shared" si="14"/>
        <v>25.0000238</v>
      </c>
      <c r="Q232" s="73">
        <f>PROTOKOŁY!B230</f>
        <v>0</v>
      </c>
      <c r="S232" s="82">
        <f>PROTOKOŁY!F230</f>
        <v>0</v>
      </c>
      <c r="T232" s="73">
        <f t="shared" si="15"/>
        <v>25</v>
      </c>
      <c r="U232" s="73">
        <v>2.38E-05</v>
      </c>
      <c r="V232" s="83">
        <v>229</v>
      </c>
    </row>
    <row r="233" spans="2:22" ht="12.75">
      <c r="B233" s="78">
        <v>230</v>
      </c>
      <c r="C233" s="79">
        <f t="shared" si="12"/>
        <v>0</v>
      </c>
      <c r="D233" s="80" t="e">
        <f>VLOOKUP(C233,PROTOKOŁY!$B$2:$D$300,3,FALSE)</f>
        <v>#N/A</v>
      </c>
      <c r="E233" s="81">
        <f t="shared" si="13"/>
        <v>25.0000239</v>
      </c>
      <c r="P233" s="75">
        <f t="shared" si="14"/>
        <v>25.0000239</v>
      </c>
      <c r="Q233" s="73">
        <f>PROTOKOŁY!B231</f>
        <v>0</v>
      </c>
      <c r="S233" s="82">
        <f>PROTOKOŁY!F231</f>
        <v>0</v>
      </c>
      <c r="T233" s="73">
        <f t="shared" si="15"/>
        <v>25</v>
      </c>
      <c r="U233" s="73">
        <v>2.3899999999999998E-05</v>
      </c>
      <c r="V233" s="83">
        <v>230</v>
      </c>
    </row>
    <row r="234" spans="2:22" ht="12.75">
      <c r="B234" s="78">
        <v>231</v>
      </c>
      <c r="C234" s="79">
        <f t="shared" si="12"/>
        <v>0</v>
      </c>
      <c r="D234" s="80" t="e">
        <f>VLOOKUP(C234,PROTOKOŁY!$B$2:$D$300,3,FALSE)</f>
        <v>#N/A</v>
      </c>
      <c r="E234" s="81">
        <f t="shared" si="13"/>
        <v>25.000024</v>
      </c>
      <c r="P234" s="75">
        <f t="shared" si="14"/>
        <v>25.000024</v>
      </c>
      <c r="Q234" s="73">
        <f>PROTOKOŁY!B232</f>
        <v>0</v>
      </c>
      <c r="S234" s="82">
        <f>PROTOKOŁY!F232</f>
        <v>0</v>
      </c>
      <c r="T234" s="73">
        <f t="shared" si="15"/>
        <v>25</v>
      </c>
      <c r="U234" s="73">
        <v>2.4E-05</v>
      </c>
      <c r="V234" s="83">
        <v>231</v>
      </c>
    </row>
    <row r="235" spans="2:22" ht="12.75">
      <c r="B235" s="78">
        <v>232</v>
      </c>
      <c r="C235" s="79">
        <f t="shared" si="12"/>
        <v>0</v>
      </c>
      <c r="D235" s="80" t="e">
        <f>VLOOKUP(C235,PROTOKOŁY!$B$2:$D$300,3,FALSE)</f>
        <v>#N/A</v>
      </c>
      <c r="E235" s="81">
        <f t="shared" si="13"/>
        <v>25.0000241</v>
      </c>
      <c r="P235" s="75">
        <f t="shared" si="14"/>
        <v>25.0000241</v>
      </c>
      <c r="Q235" s="73">
        <f>PROTOKOŁY!B233</f>
        <v>0</v>
      </c>
      <c r="S235" s="82">
        <f>PROTOKOŁY!F233</f>
        <v>0</v>
      </c>
      <c r="T235" s="73">
        <f t="shared" si="15"/>
        <v>25</v>
      </c>
      <c r="U235" s="73">
        <v>2.41E-05</v>
      </c>
      <c r="V235" s="83">
        <v>232</v>
      </c>
    </row>
    <row r="236" spans="2:22" ht="12.75">
      <c r="B236" s="78">
        <v>233</v>
      </c>
      <c r="C236" s="79">
        <f t="shared" si="12"/>
        <v>0</v>
      </c>
      <c r="D236" s="80" t="e">
        <f>VLOOKUP(C236,PROTOKOŁY!$B$2:$D$300,3,FALSE)</f>
        <v>#N/A</v>
      </c>
      <c r="E236" s="81">
        <f t="shared" si="13"/>
        <v>25.0000242</v>
      </c>
      <c r="P236" s="75">
        <f t="shared" si="14"/>
        <v>25.0000242</v>
      </c>
      <c r="Q236" s="73">
        <f>PROTOKOŁY!B234</f>
        <v>0</v>
      </c>
      <c r="S236" s="82">
        <f>PROTOKOŁY!F234</f>
        <v>0</v>
      </c>
      <c r="T236" s="73">
        <f t="shared" si="15"/>
        <v>25</v>
      </c>
      <c r="U236" s="73">
        <v>2.42E-05</v>
      </c>
      <c r="V236" s="83">
        <v>233</v>
      </c>
    </row>
    <row r="237" spans="2:22" ht="12.75">
      <c r="B237" s="78">
        <v>234</v>
      </c>
      <c r="C237" s="79">
        <f t="shared" si="12"/>
        <v>0</v>
      </c>
      <c r="D237" s="80" t="e">
        <f>VLOOKUP(C237,PROTOKOŁY!$B$2:$D$300,3,FALSE)</f>
        <v>#N/A</v>
      </c>
      <c r="E237" s="81">
        <f t="shared" si="13"/>
        <v>25.0000243</v>
      </c>
      <c r="P237" s="75">
        <f t="shared" si="14"/>
        <v>25.0000243</v>
      </c>
      <c r="Q237" s="73">
        <f>PROTOKOŁY!B235</f>
        <v>0</v>
      </c>
      <c r="S237" s="82">
        <f>PROTOKOŁY!F235</f>
        <v>0</v>
      </c>
      <c r="T237" s="73">
        <f t="shared" si="15"/>
        <v>25</v>
      </c>
      <c r="U237" s="73">
        <v>2.43E-05</v>
      </c>
      <c r="V237" s="83">
        <v>234</v>
      </c>
    </row>
    <row r="238" spans="2:22" ht="12.75">
      <c r="B238" s="78">
        <v>235</v>
      </c>
      <c r="C238" s="79">
        <f t="shared" si="12"/>
        <v>0</v>
      </c>
      <c r="D238" s="80" t="e">
        <f>VLOOKUP(C238,PROTOKOŁY!$B$2:$D$300,3,FALSE)</f>
        <v>#N/A</v>
      </c>
      <c r="E238" s="81">
        <f t="shared" si="13"/>
        <v>25.0000244</v>
      </c>
      <c r="P238" s="75">
        <f t="shared" si="14"/>
        <v>25.0000244</v>
      </c>
      <c r="Q238" s="73">
        <f>PROTOKOŁY!B236</f>
        <v>0</v>
      </c>
      <c r="S238" s="82">
        <f>PROTOKOŁY!F236</f>
        <v>0</v>
      </c>
      <c r="T238" s="73">
        <f t="shared" si="15"/>
        <v>25</v>
      </c>
      <c r="U238" s="73">
        <v>2.44E-05</v>
      </c>
      <c r="V238" s="83">
        <v>235</v>
      </c>
    </row>
    <row r="239" spans="2:22" ht="12.75">
      <c r="B239" s="78">
        <v>236</v>
      </c>
      <c r="C239" s="79">
        <f t="shared" si="12"/>
        <v>0</v>
      </c>
      <c r="D239" s="80" t="e">
        <f>VLOOKUP(C239,PROTOKOŁY!$B$2:$D$300,3,FALSE)</f>
        <v>#N/A</v>
      </c>
      <c r="E239" s="81">
        <f t="shared" si="13"/>
        <v>25.0000245</v>
      </c>
      <c r="P239" s="75">
        <f t="shared" si="14"/>
        <v>25.0000245</v>
      </c>
      <c r="Q239" s="73">
        <f>PROTOKOŁY!B237</f>
        <v>0</v>
      </c>
      <c r="S239" s="82">
        <f>PROTOKOŁY!F237</f>
        <v>0</v>
      </c>
      <c r="T239" s="73">
        <f t="shared" si="15"/>
        <v>25</v>
      </c>
      <c r="U239" s="73">
        <v>2.45E-05</v>
      </c>
      <c r="V239" s="83">
        <v>236</v>
      </c>
    </row>
    <row r="240" spans="2:22" ht="12.75">
      <c r="B240" s="78">
        <v>237</v>
      </c>
      <c r="C240" s="79">
        <f t="shared" si="12"/>
        <v>0</v>
      </c>
      <c r="D240" s="80" t="e">
        <f>VLOOKUP(C240,PROTOKOŁY!$B$2:$D$300,3,FALSE)</f>
        <v>#N/A</v>
      </c>
      <c r="E240" s="81">
        <f t="shared" si="13"/>
        <v>25.0000246</v>
      </c>
      <c r="P240" s="75">
        <f t="shared" si="14"/>
        <v>25.0000246</v>
      </c>
      <c r="Q240" s="73">
        <f>PROTOKOŁY!B238</f>
        <v>0</v>
      </c>
      <c r="S240" s="82">
        <f>PROTOKOŁY!F238</f>
        <v>0</v>
      </c>
      <c r="T240" s="73">
        <f t="shared" si="15"/>
        <v>25</v>
      </c>
      <c r="U240" s="73">
        <v>2.4599999999999998E-05</v>
      </c>
      <c r="V240" s="83">
        <v>237</v>
      </c>
    </row>
    <row r="241" spans="2:22" ht="12.75">
      <c r="B241" s="78">
        <v>238</v>
      </c>
      <c r="C241" s="79">
        <f t="shared" si="12"/>
        <v>0</v>
      </c>
      <c r="D241" s="80" t="e">
        <f>VLOOKUP(C241,PROTOKOŁY!$B$2:$D$300,3,FALSE)</f>
        <v>#N/A</v>
      </c>
      <c r="E241" s="81">
        <f t="shared" si="13"/>
        <v>25.0000247</v>
      </c>
      <c r="P241" s="75">
        <f t="shared" si="14"/>
        <v>25.0000247</v>
      </c>
      <c r="Q241" s="73">
        <f>PROTOKOŁY!B239</f>
        <v>0</v>
      </c>
      <c r="S241" s="82">
        <f>PROTOKOŁY!F239</f>
        <v>0</v>
      </c>
      <c r="T241" s="73">
        <f t="shared" si="15"/>
        <v>25</v>
      </c>
      <c r="U241" s="73">
        <v>2.47E-05</v>
      </c>
      <c r="V241" s="83">
        <v>238</v>
      </c>
    </row>
    <row r="242" spans="2:22" ht="12.75">
      <c r="B242" s="78">
        <v>239</v>
      </c>
      <c r="C242" s="79">
        <f t="shared" si="12"/>
        <v>0</v>
      </c>
      <c r="D242" s="80" t="e">
        <f>VLOOKUP(C242,PROTOKOŁY!$B$2:$D$300,3,FALSE)</f>
        <v>#N/A</v>
      </c>
      <c r="E242" s="81">
        <f t="shared" si="13"/>
        <v>25.0000248</v>
      </c>
      <c r="P242" s="75">
        <f t="shared" si="14"/>
        <v>25.0000248</v>
      </c>
      <c r="Q242" s="73">
        <f>PROTOKOŁY!B240</f>
        <v>0</v>
      </c>
      <c r="S242" s="82">
        <f>PROTOKOŁY!F240</f>
        <v>0</v>
      </c>
      <c r="T242" s="73">
        <f t="shared" si="15"/>
        <v>25</v>
      </c>
      <c r="U242" s="73">
        <v>2.48E-05</v>
      </c>
      <c r="V242" s="83">
        <v>239</v>
      </c>
    </row>
    <row r="243" spans="2:22" ht="12.75">
      <c r="B243" s="78">
        <v>240</v>
      </c>
      <c r="C243" s="79">
        <f t="shared" si="12"/>
        <v>0</v>
      </c>
      <c r="D243" s="80" t="e">
        <f>VLOOKUP(C243,PROTOKOŁY!$B$2:$D$300,3,FALSE)</f>
        <v>#N/A</v>
      </c>
      <c r="E243" s="81">
        <f t="shared" si="13"/>
        <v>25.0000249</v>
      </c>
      <c r="P243" s="75">
        <f t="shared" si="14"/>
        <v>25.0000249</v>
      </c>
      <c r="Q243" s="73">
        <f>PROTOKOŁY!B241</f>
        <v>0</v>
      </c>
      <c r="S243" s="82">
        <f>PROTOKOŁY!F241</f>
        <v>0</v>
      </c>
      <c r="T243" s="73">
        <f t="shared" si="15"/>
        <v>25</v>
      </c>
      <c r="U243" s="73">
        <v>2.49E-05</v>
      </c>
      <c r="V243" s="83">
        <v>240</v>
      </c>
    </row>
    <row r="244" spans="2:22" ht="12.75">
      <c r="B244" s="78">
        <v>241</v>
      </c>
      <c r="C244" s="79">
        <f t="shared" si="12"/>
        <v>0</v>
      </c>
      <c r="D244" s="80" t="e">
        <f>VLOOKUP(C244,PROTOKOŁY!$B$2:$D$300,3,FALSE)</f>
        <v>#N/A</v>
      </c>
      <c r="E244" s="81">
        <f t="shared" si="13"/>
        <v>25.000025</v>
      </c>
      <c r="P244" s="75">
        <f t="shared" si="14"/>
        <v>25.000025</v>
      </c>
      <c r="Q244" s="73">
        <f>PROTOKOŁY!B242</f>
        <v>0</v>
      </c>
      <c r="S244" s="82">
        <f>PROTOKOŁY!F242</f>
        <v>0</v>
      </c>
      <c r="T244" s="73">
        <f t="shared" si="15"/>
        <v>25</v>
      </c>
      <c r="U244" s="73">
        <v>2.5E-05</v>
      </c>
      <c r="V244" s="83">
        <v>241</v>
      </c>
    </row>
    <row r="245" spans="2:22" ht="12.75">
      <c r="B245" s="78">
        <v>242</v>
      </c>
      <c r="C245" s="79">
        <f t="shared" si="12"/>
        <v>0</v>
      </c>
      <c r="D245" s="80" t="e">
        <f>VLOOKUP(C245,PROTOKOŁY!$B$2:$D$300,3,FALSE)</f>
        <v>#N/A</v>
      </c>
      <c r="E245" s="81">
        <f t="shared" si="13"/>
        <v>25.0000251</v>
      </c>
      <c r="P245" s="75">
        <f t="shared" si="14"/>
        <v>25.0000251</v>
      </c>
      <c r="Q245" s="73">
        <f>PROTOKOŁY!B243</f>
        <v>0</v>
      </c>
      <c r="S245" s="82">
        <f>PROTOKOŁY!F243</f>
        <v>0</v>
      </c>
      <c r="T245" s="73">
        <f t="shared" si="15"/>
        <v>25</v>
      </c>
      <c r="U245" s="73">
        <v>2.51E-05</v>
      </c>
      <c r="V245" s="83">
        <v>242</v>
      </c>
    </row>
    <row r="246" spans="2:22" ht="12.75">
      <c r="B246" s="78">
        <v>243</v>
      </c>
      <c r="C246" s="79">
        <f t="shared" si="12"/>
        <v>0</v>
      </c>
      <c r="D246" s="80" t="e">
        <f>VLOOKUP(C246,PROTOKOŁY!$B$2:$D$300,3,FALSE)</f>
        <v>#N/A</v>
      </c>
      <c r="E246" s="81">
        <f t="shared" si="13"/>
        <v>25.0000252</v>
      </c>
      <c r="P246" s="75">
        <f t="shared" si="14"/>
        <v>25.0000252</v>
      </c>
      <c r="Q246" s="73">
        <f>PROTOKOŁY!B244</f>
        <v>0</v>
      </c>
      <c r="S246" s="82">
        <f>PROTOKOŁY!F244</f>
        <v>0</v>
      </c>
      <c r="T246" s="73">
        <f t="shared" si="15"/>
        <v>25</v>
      </c>
      <c r="U246" s="73">
        <v>2.52E-05</v>
      </c>
      <c r="V246" s="83">
        <v>243</v>
      </c>
    </row>
    <row r="247" spans="2:22" ht="12.75">
      <c r="B247" s="78">
        <v>244</v>
      </c>
      <c r="C247" s="79">
        <f t="shared" si="12"/>
        <v>0</v>
      </c>
      <c r="D247" s="80" t="e">
        <f>VLOOKUP(C247,PROTOKOŁY!$B$2:$D$300,3,FALSE)</f>
        <v>#N/A</v>
      </c>
      <c r="E247" s="81">
        <f t="shared" si="13"/>
        <v>25.0000253</v>
      </c>
      <c r="P247" s="75">
        <f t="shared" si="14"/>
        <v>25.0000253</v>
      </c>
      <c r="Q247" s="73">
        <f>PROTOKOŁY!B245</f>
        <v>0</v>
      </c>
      <c r="S247" s="82">
        <f>PROTOKOŁY!F245</f>
        <v>0</v>
      </c>
      <c r="T247" s="73">
        <f t="shared" si="15"/>
        <v>25</v>
      </c>
      <c r="U247" s="73">
        <v>2.53E-05</v>
      </c>
      <c r="V247" s="83">
        <v>244</v>
      </c>
    </row>
    <row r="248" spans="2:22" ht="12.75">
      <c r="B248" s="78">
        <v>245</v>
      </c>
      <c r="C248" s="79">
        <f t="shared" si="12"/>
        <v>0</v>
      </c>
      <c r="D248" s="80" t="e">
        <f>VLOOKUP(C248,PROTOKOŁY!$B$2:$D$300,3,FALSE)</f>
        <v>#N/A</v>
      </c>
      <c r="E248" s="81">
        <f t="shared" si="13"/>
        <v>25.0000254</v>
      </c>
      <c r="P248" s="75">
        <f t="shared" si="14"/>
        <v>25.0000254</v>
      </c>
      <c r="Q248" s="73">
        <f>PROTOKOŁY!B246</f>
        <v>0</v>
      </c>
      <c r="S248" s="82">
        <f>PROTOKOŁY!F246</f>
        <v>0</v>
      </c>
      <c r="T248" s="73">
        <f t="shared" si="15"/>
        <v>25</v>
      </c>
      <c r="U248" s="73">
        <v>2.54E-05</v>
      </c>
      <c r="V248" s="83">
        <v>245</v>
      </c>
    </row>
    <row r="249" spans="2:22" ht="12.75">
      <c r="B249" s="78">
        <v>246</v>
      </c>
      <c r="C249" s="79">
        <f t="shared" si="12"/>
        <v>0</v>
      </c>
      <c r="D249" s="80" t="e">
        <f>VLOOKUP(C249,PROTOKOŁY!$B$2:$D$300,3,FALSE)</f>
        <v>#N/A</v>
      </c>
      <c r="E249" s="81">
        <f t="shared" si="13"/>
        <v>25.0000255</v>
      </c>
      <c r="P249" s="75">
        <f t="shared" si="14"/>
        <v>25.0000255</v>
      </c>
      <c r="Q249" s="73">
        <f>PROTOKOŁY!B247</f>
        <v>0</v>
      </c>
      <c r="S249" s="82">
        <f>PROTOKOŁY!F247</f>
        <v>0</v>
      </c>
      <c r="T249" s="73">
        <f t="shared" si="15"/>
        <v>25</v>
      </c>
      <c r="U249" s="73">
        <v>2.55E-05</v>
      </c>
      <c r="V249" s="83">
        <v>246</v>
      </c>
    </row>
    <row r="250" spans="2:22" ht="12.75">
      <c r="B250" s="78">
        <v>247</v>
      </c>
      <c r="C250" s="79">
        <f t="shared" si="12"/>
        <v>0</v>
      </c>
      <c r="D250" s="80" t="e">
        <f>VLOOKUP(C250,PROTOKOŁY!$B$2:$D$300,3,FALSE)</f>
        <v>#N/A</v>
      </c>
      <c r="E250" s="81">
        <f t="shared" si="13"/>
        <v>25.0000256</v>
      </c>
      <c r="P250" s="75">
        <f t="shared" si="14"/>
        <v>25.0000256</v>
      </c>
      <c r="Q250" s="73">
        <f>PROTOKOŁY!B248</f>
        <v>0</v>
      </c>
      <c r="S250" s="82">
        <f>PROTOKOŁY!F248</f>
        <v>0</v>
      </c>
      <c r="T250" s="73">
        <f t="shared" si="15"/>
        <v>25</v>
      </c>
      <c r="U250" s="73">
        <v>2.56E-05</v>
      </c>
      <c r="V250" s="83">
        <v>247</v>
      </c>
    </row>
    <row r="251" spans="2:22" ht="12.75">
      <c r="B251" s="78">
        <v>248</v>
      </c>
      <c r="C251" s="79">
        <f t="shared" si="12"/>
        <v>0</v>
      </c>
      <c r="D251" s="80" t="e">
        <f>VLOOKUP(C251,PROTOKOŁY!$B$2:$D$300,3,FALSE)</f>
        <v>#N/A</v>
      </c>
      <c r="E251" s="81">
        <f t="shared" si="13"/>
        <v>25.0000257</v>
      </c>
      <c r="P251" s="75">
        <f t="shared" si="14"/>
        <v>25.0000257</v>
      </c>
      <c r="Q251" s="73">
        <f>PROTOKOŁY!B249</f>
        <v>0</v>
      </c>
      <c r="S251" s="82">
        <f>PROTOKOŁY!F249</f>
        <v>0</v>
      </c>
      <c r="T251" s="73">
        <f t="shared" si="15"/>
        <v>25</v>
      </c>
      <c r="U251" s="73">
        <v>2.5699999999999998E-05</v>
      </c>
      <c r="V251" s="83">
        <v>248</v>
      </c>
    </row>
    <row r="252" spans="2:22" ht="12.75">
      <c r="B252" s="78">
        <v>249</v>
      </c>
      <c r="C252" s="79">
        <f t="shared" si="12"/>
        <v>0</v>
      </c>
      <c r="D252" s="80" t="e">
        <f>VLOOKUP(C252,PROTOKOŁY!$B$2:$D$300,3,FALSE)</f>
        <v>#N/A</v>
      </c>
      <c r="E252" s="81">
        <f t="shared" si="13"/>
        <v>25.0000258</v>
      </c>
      <c r="P252" s="75">
        <f t="shared" si="14"/>
        <v>25.0000258</v>
      </c>
      <c r="Q252" s="73">
        <f>PROTOKOŁY!B250</f>
        <v>0</v>
      </c>
      <c r="S252" s="82">
        <f>PROTOKOŁY!F250</f>
        <v>0</v>
      </c>
      <c r="T252" s="73">
        <f t="shared" si="15"/>
        <v>25</v>
      </c>
      <c r="U252" s="73">
        <v>2.58E-05</v>
      </c>
      <c r="V252" s="83">
        <v>249</v>
      </c>
    </row>
    <row r="253" spans="2:22" ht="12.75">
      <c r="B253" s="78">
        <v>250</v>
      </c>
      <c r="C253" s="79">
        <f t="shared" si="12"/>
        <v>0</v>
      </c>
      <c r="D253" s="80" t="e">
        <f>VLOOKUP(C253,PROTOKOŁY!$B$2:$D$300,3,FALSE)</f>
        <v>#N/A</v>
      </c>
      <c r="E253" s="81">
        <f t="shared" si="13"/>
        <v>25.0000259</v>
      </c>
      <c r="P253" s="75">
        <f t="shared" si="14"/>
        <v>25.0000259</v>
      </c>
      <c r="Q253" s="73">
        <f>PROTOKOŁY!B251</f>
        <v>0</v>
      </c>
      <c r="S253" s="82">
        <f>PROTOKOŁY!F251</f>
        <v>0</v>
      </c>
      <c r="T253" s="73">
        <f t="shared" si="15"/>
        <v>25</v>
      </c>
      <c r="U253" s="73">
        <v>2.59E-05</v>
      </c>
      <c r="V253" s="83">
        <v>250</v>
      </c>
    </row>
    <row r="254" spans="2:22" ht="12.75">
      <c r="B254" s="78">
        <v>251</v>
      </c>
      <c r="C254" s="79">
        <f t="shared" si="12"/>
        <v>0</v>
      </c>
      <c r="D254" s="80" t="e">
        <f>VLOOKUP(C254,PROTOKOŁY!$B$2:$D$300,3,FALSE)</f>
        <v>#N/A</v>
      </c>
      <c r="E254" s="81">
        <f t="shared" si="13"/>
        <v>25.000026</v>
      </c>
      <c r="P254" s="75">
        <f t="shared" si="14"/>
        <v>25.000026</v>
      </c>
      <c r="Q254" s="73">
        <f>PROTOKOŁY!B252</f>
        <v>0</v>
      </c>
      <c r="S254" s="82">
        <f>PROTOKOŁY!F252</f>
        <v>0</v>
      </c>
      <c r="T254" s="73">
        <f t="shared" si="15"/>
        <v>25</v>
      </c>
      <c r="U254" s="73">
        <v>2.6E-05</v>
      </c>
      <c r="V254" s="83">
        <v>251</v>
      </c>
    </row>
    <row r="255" spans="2:22" ht="12.75">
      <c r="B255" s="78">
        <v>252</v>
      </c>
      <c r="C255" s="79">
        <f t="shared" si="12"/>
        <v>0</v>
      </c>
      <c r="D255" s="80" t="e">
        <f>VLOOKUP(C255,PROTOKOŁY!$B$2:$D$300,3,FALSE)</f>
        <v>#N/A</v>
      </c>
      <c r="E255" s="81">
        <f t="shared" si="13"/>
        <v>25.0000261</v>
      </c>
      <c r="P255" s="75">
        <f t="shared" si="14"/>
        <v>25.0000261</v>
      </c>
      <c r="Q255" s="73">
        <f>PROTOKOŁY!B253</f>
        <v>0</v>
      </c>
      <c r="S255" s="82">
        <f>PROTOKOŁY!F253</f>
        <v>0</v>
      </c>
      <c r="T255" s="73">
        <f t="shared" si="15"/>
        <v>25</v>
      </c>
      <c r="U255" s="73">
        <v>2.61E-05</v>
      </c>
      <c r="V255" s="83">
        <v>252</v>
      </c>
    </row>
    <row r="256" spans="2:22" ht="12.75">
      <c r="B256" s="78">
        <v>253</v>
      </c>
      <c r="C256" s="79">
        <f t="shared" si="12"/>
        <v>0</v>
      </c>
      <c r="D256" s="80" t="e">
        <f>VLOOKUP(C256,PROTOKOŁY!$B$2:$D$300,3,FALSE)</f>
        <v>#N/A</v>
      </c>
      <c r="E256" s="81">
        <f t="shared" si="13"/>
        <v>25.0000262</v>
      </c>
      <c r="P256" s="75">
        <f t="shared" si="14"/>
        <v>25.0000262</v>
      </c>
      <c r="Q256" s="73">
        <f>PROTOKOŁY!B254</f>
        <v>0</v>
      </c>
      <c r="S256" s="82">
        <f>PROTOKOŁY!F254</f>
        <v>0</v>
      </c>
      <c r="T256" s="73">
        <f t="shared" si="15"/>
        <v>25</v>
      </c>
      <c r="U256" s="73">
        <v>2.62E-05</v>
      </c>
      <c r="V256" s="83">
        <v>253</v>
      </c>
    </row>
    <row r="257" spans="2:22" ht="12.75">
      <c r="B257" s="78">
        <v>254</v>
      </c>
      <c r="C257" s="79">
        <f t="shared" si="12"/>
        <v>0</v>
      </c>
      <c r="D257" s="80" t="e">
        <f>VLOOKUP(C257,PROTOKOŁY!$B$2:$D$300,3,FALSE)</f>
        <v>#N/A</v>
      </c>
      <c r="E257" s="81">
        <f t="shared" si="13"/>
        <v>25.0000263</v>
      </c>
      <c r="P257" s="75">
        <f t="shared" si="14"/>
        <v>25.0000263</v>
      </c>
      <c r="Q257" s="73">
        <f>PROTOKOŁY!B255</f>
        <v>0</v>
      </c>
      <c r="S257" s="82">
        <f>PROTOKOŁY!F255</f>
        <v>0</v>
      </c>
      <c r="T257" s="73">
        <f t="shared" si="15"/>
        <v>25</v>
      </c>
      <c r="U257" s="73">
        <v>2.63E-05</v>
      </c>
      <c r="V257" s="83">
        <v>254</v>
      </c>
    </row>
    <row r="258" spans="2:22" ht="12.75">
      <c r="B258" s="78">
        <v>255</v>
      </c>
      <c r="C258" s="79">
        <f t="shared" si="12"/>
        <v>0</v>
      </c>
      <c r="D258" s="80" t="e">
        <f>VLOOKUP(C258,PROTOKOŁY!$B$2:$D$300,3,FALSE)</f>
        <v>#N/A</v>
      </c>
      <c r="E258" s="81">
        <f t="shared" si="13"/>
        <v>25.0000264</v>
      </c>
      <c r="P258" s="75">
        <f t="shared" si="14"/>
        <v>25.0000264</v>
      </c>
      <c r="Q258" s="73">
        <f>PROTOKOŁY!B256</f>
        <v>0</v>
      </c>
      <c r="S258" s="82">
        <f>PROTOKOŁY!F256</f>
        <v>0</v>
      </c>
      <c r="T258" s="73">
        <f t="shared" si="15"/>
        <v>25</v>
      </c>
      <c r="U258" s="73">
        <v>2.6399999999999998E-05</v>
      </c>
      <c r="V258" s="83">
        <v>255</v>
      </c>
    </row>
    <row r="259" spans="2:22" ht="12.75">
      <c r="B259" s="78">
        <v>256</v>
      </c>
      <c r="C259" s="79">
        <f t="shared" si="12"/>
        <v>0</v>
      </c>
      <c r="D259" s="80" t="e">
        <f>VLOOKUP(C259,PROTOKOŁY!$B$2:$D$300,3,FALSE)</f>
        <v>#N/A</v>
      </c>
      <c r="E259" s="81">
        <f t="shared" si="13"/>
        <v>25.0000265</v>
      </c>
      <c r="P259" s="75">
        <f t="shared" si="14"/>
        <v>25.0000265</v>
      </c>
      <c r="Q259" s="73">
        <f>PROTOKOŁY!B257</f>
        <v>0</v>
      </c>
      <c r="S259" s="82">
        <f>PROTOKOŁY!F257</f>
        <v>0</v>
      </c>
      <c r="T259" s="73">
        <f t="shared" si="15"/>
        <v>25</v>
      </c>
      <c r="U259" s="73">
        <v>2.65E-05</v>
      </c>
      <c r="V259" s="83">
        <v>256</v>
      </c>
    </row>
    <row r="260" spans="2:22" ht="12.75">
      <c r="B260" s="78">
        <v>257</v>
      </c>
      <c r="C260" s="79">
        <f t="shared" si="12"/>
        <v>0</v>
      </c>
      <c r="D260" s="80" t="e">
        <f>VLOOKUP(C260,PROTOKOŁY!$B$2:$D$300,3,FALSE)</f>
        <v>#N/A</v>
      </c>
      <c r="E260" s="81">
        <f t="shared" si="13"/>
        <v>25.0000266</v>
      </c>
      <c r="P260" s="75">
        <f t="shared" si="14"/>
        <v>25.0000266</v>
      </c>
      <c r="Q260" s="73">
        <f>PROTOKOŁY!B258</f>
        <v>0</v>
      </c>
      <c r="S260" s="82">
        <f>PROTOKOŁY!F258</f>
        <v>0</v>
      </c>
      <c r="T260" s="73">
        <f t="shared" si="15"/>
        <v>25</v>
      </c>
      <c r="U260" s="73">
        <v>2.66E-05</v>
      </c>
      <c r="V260" s="83">
        <v>257</v>
      </c>
    </row>
    <row r="261" ht="12.75">
      <c r="T261" s="82"/>
    </row>
    <row r="262" ht="12.75">
      <c r="T262" s="82"/>
    </row>
    <row r="263" ht="12.75">
      <c r="T263" s="82"/>
    </row>
    <row r="264" ht="12.75">
      <c r="T264" s="82"/>
    </row>
    <row r="265" ht="12.75">
      <c r="T265" s="82"/>
    </row>
    <row r="266" ht="12.75">
      <c r="T266" s="82"/>
    </row>
    <row r="267" ht="12.75">
      <c r="T267" s="82"/>
    </row>
    <row r="268" ht="12.75">
      <c r="T268" s="82"/>
    </row>
    <row r="269" ht="12.75">
      <c r="T269" s="82"/>
    </row>
    <row r="270" ht="12.75">
      <c r="T270" s="82"/>
    </row>
    <row r="271" ht="12.75">
      <c r="T271" s="82"/>
    </row>
    <row r="272" ht="12.75">
      <c r="T272" s="82"/>
    </row>
    <row r="273" ht="12.75">
      <c r="T273" s="82"/>
    </row>
    <row r="274" ht="12.75">
      <c r="T274" s="82"/>
    </row>
    <row r="275" ht="12.75">
      <c r="T275" s="82"/>
    </row>
    <row r="276" ht="12.75">
      <c r="T276" s="82"/>
    </row>
    <row r="277" ht="12.75">
      <c r="T277" s="82"/>
    </row>
    <row r="278" ht="12.75">
      <c r="T278" s="82"/>
    </row>
    <row r="279" ht="12.75">
      <c r="T279" s="82"/>
    </row>
    <row r="280" ht="12.75">
      <c r="T280" s="82"/>
    </row>
    <row r="281" ht="12.75">
      <c r="T281" s="82"/>
    </row>
    <row r="282" ht="12.75">
      <c r="T282" s="82"/>
    </row>
    <row r="283" ht="12.75">
      <c r="T283" s="82"/>
    </row>
    <row r="284" ht="12.75">
      <c r="T284" s="82"/>
    </row>
    <row r="285" ht="12.75">
      <c r="T285" s="82"/>
    </row>
    <row r="286" ht="12.75">
      <c r="T286" s="82"/>
    </row>
    <row r="287" ht="12.75">
      <c r="T287" s="82"/>
    </row>
    <row r="288" ht="12.75">
      <c r="T288" s="82"/>
    </row>
    <row r="289" ht="12.75">
      <c r="T289" s="82"/>
    </row>
    <row r="290" ht="12.75">
      <c r="T290" s="8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9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3.75390625" style="73" customWidth="1"/>
    <col min="2" max="2" width="9.125" style="73" customWidth="1"/>
    <col min="3" max="3" width="27.875" style="74" customWidth="1"/>
    <col min="4" max="4" width="22.625" style="73" customWidth="1"/>
    <col min="5" max="5" width="9.125" style="75" customWidth="1"/>
    <col min="6" max="14" width="9.125" style="73" customWidth="1"/>
    <col min="15" max="15" width="9.125" style="75" customWidth="1"/>
    <col min="16" max="16" width="18.125" style="73" customWidth="1"/>
    <col min="17" max="18" width="9.125" style="75" customWidth="1"/>
    <col min="19" max="16384" width="9.125" style="73" customWidth="1"/>
  </cols>
  <sheetData>
    <row r="2" ht="20.25">
      <c r="C2" s="76" t="s">
        <v>27</v>
      </c>
    </row>
    <row r="3" ht="12.75">
      <c r="C3" s="77" t="s">
        <v>30</v>
      </c>
    </row>
    <row r="4" spans="2:21" ht="12.75">
      <c r="B4" s="78">
        <v>1</v>
      </c>
      <c r="C4" s="79" t="str">
        <f aca="true" t="shared" si="0" ref="C4:C67">VLOOKUP(E4,O$4:P$260,2,FALSE)</f>
        <v>Malinowski Dastin</v>
      </c>
      <c r="D4" s="80" t="str">
        <f>VLOOKUP(C4,PROTOKOŁY!$B$2:$D$300,3,FALSE)</f>
        <v>SP 5 Swarzędz</v>
      </c>
      <c r="E4" s="81">
        <f aca="true" t="shared" si="1" ref="E4:E67">SMALL(O$4:O$260,U4)</f>
        <v>322.5000088</v>
      </c>
      <c r="O4" s="75">
        <f>S4+T4</f>
        <v>341.100001</v>
      </c>
      <c r="P4" s="73" t="str">
        <f>PROTOKOŁY!B2</f>
        <v>Woltman Maksymilian</v>
      </c>
      <c r="R4" s="82">
        <f>PROTOKOŁY!N2</f>
        <v>341.1</v>
      </c>
      <c r="S4" s="73">
        <f>IF(R4=0,500,R4)</f>
        <v>341.1</v>
      </c>
      <c r="T4" s="73">
        <v>1E-06</v>
      </c>
      <c r="U4" s="83">
        <v>1</v>
      </c>
    </row>
    <row r="5" spans="2:21" ht="12.75">
      <c r="B5" s="78">
        <v>2</v>
      </c>
      <c r="C5" s="79" t="str">
        <f t="shared" si="0"/>
        <v>Libera Mikołaj</v>
      </c>
      <c r="D5" s="80" t="str">
        <f>VLOOKUP(C5,PROTOKOŁY!$B$2:$D$300,3,FALSE)</f>
        <v>SP Krosno</v>
      </c>
      <c r="E5" s="81">
        <f t="shared" si="1"/>
        <v>326.4000082</v>
      </c>
      <c r="O5" s="75">
        <f aca="true" t="shared" si="2" ref="O5:O68">S5+T5</f>
        <v>417.10000110000004</v>
      </c>
      <c r="P5" s="73" t="str">
        <f>PROTOKOŁY!B3</f>
        <v>Popławski Marcin</v>
      </c>
      <c r="R5" s="82">
        <f>PROTOKOŁY!N3</f>
        <v>417.1</v>
      </c>
      <c r="S5" s="73">
        <f aca="true" t="shared" si="3" ref="S5:S68">IF(R5=0,500,R5)</f>
        <v>417.1</v>
      </c>
      <c r="T5" s="73">
        <v>1.1E-06</v>
      </c>
      <c r="U5" s="83">
        <v>2</v>
      </c>
    </row>
    <row r="6" spans="2:21" ht="12.75">
      <c r="B6" s="78">
        <v>3</v>
      </c>
      <c r="C6" s="79" t="str">
        <f t="shared" si="0"/>
        <v>Kordziński Tomek</v>
      </c>
      <c r="D6" s="80" t="str">
        <f>VLOOKUP(C6,PROTOKOŁY!$B$2:$D$300,3,FALSE)</f>
        <v>SP 3 Luboń</v>
      </c>
      <c r="E6" s="81">
        <f t="shared" si="1"/>
        <v>326.4000101</v>
      </c>
      <c r="O6" s="75">
        <f t="shared" si="2"/>
        <v>347.7000012</v>
      </c>
      <c r="P6" s="73" t="str">
        <f>PROTOKOŁY!B4</f>
        <v>Namysł Jan</v>
      </c>
      <c r="R6" s="82">
        <f>PROTOKOŁY!N4</f>
        <v>347.7</v>
      </c>
      <c r="S6" s="73">
        <f t="shared" si="3"/>
        <v>347.7</v>
      </c>
      <c r="T6" s="73">
        <v>1.2E-06</v>
      </c>
      <c r="U6" s="83">
        <v>3</v>
      </c>
    </row>
    <row r="7" spans="2:21" ht="12.75">
      <c r="B7" s="78">
        <v>4</v>
      </c>
      <c r="C7" s="79" t="str">
        <f t="shared" si="0"/>
        <v>Skibiński Jakub</v>
      </c>
      <c r="D7" s="80" t="str">
        <f>VLOOKUP(C7,PROTOKOŁY!$B$2:$D$300,3,FALSE)</f>
        <v>Puszczykowo2.</v>
      </c>
      <c r="E7" s="81">
        <f t="shared" si="1"/>
        <v>327.40000169999996</v>
      </c>
      <c r="O7" s="75">
        <f t="shared" si="2"/>
        <v>343.4000013</v>
      </c>
      <c r="P7" s="73" t="str">
        <f>PROTOKOŁY!B5</f>
        <v>Broda Damian</v>
      </c>
      <c r="R7" s="82">
        <f>PROTOKOŁY!N5</f>
        <v>343.4</v>
      </c>
      <c r="S7" s="73">
        <f t="shared" si="3"/>
        <v>343.4</v>
      </c>
      <c r="T7" s="73">
        <v>1.2999999999999998E-06</v>
      </c>
      <c r="U7" s="83">
        <v>4</v>
      </c>
    </row>
    <row r="8" spans="2:21" ht="12.75">
      <c r="B8" s="78">
        <v>5</v>
      </c>
      <c r="C8" s="79" t="str">
        <f t="shared" si="0"/>
        <v>Idziak Wiktor</v>
      </c>
      <c r="D8" s="80" t="str">
        <f>VLOOKUP(C8,PROTOKOŁY!$B$2:$D$300,3,FALSE)</f>
        <v>SP 2 Luboń</v>
      </c>
      <c r="E8" s="81">
        <f t="shared" si="1"/>
        <v>329.5000108</v>
      </c>
      <c r="O8" s="75">
        <f t="shared" si="2"/>
        <v>410.90000139999995</v>
      </c>
      <c r="P8" s="73" t="str">
        <f>PROTOKOŁY!B6</f>
        <v>Szejn Wiktor</v>
      </c>
      <c r="R8" s="82">
        <f>PROTOKOŁY!N6</f>
        <v>410.9</v>
      </c>
      <c r="S8" s="73">
        <f t="shared" si="3"/>
        <v>410.9</v>
      </c>
      <c r="T8" s="73">
        <v>1.4E-06</v>
      </c>
      <c r="U8" s="83">
        <v>5</v>
      </c>
    </row>
    <row r="9" spans="2:21" ht="12.75">
      <c r="B9" s="78">
        <v>6</v>
      </c>
      <c r="C9" s="79" t="str">
        <f t="shared" si="0"/>
        <v>Stolarki Arkadiusz</v>
      </c>
      <c r="D9" s="80" t="str">
        <f>VLOOKUP(C9,PROTOKOŁY!$B$2:$D$300,3,FALSE)</f>
        <v>SP Lusowo</v>
      </c>
      <c r="E9" s="81">
        <f t="shared" si="1"/>
        <v>329.7000069</v>
      </c>
      <c r="O9" s="75">
        <f t="shared" si="2"/>
        <v>405.1000015</v>
      </c>
      <c r="P9" s="73" t="str">
        <f>PROTOKOŁY!B7</f>
        <v>Mikołajczak Jakub</v>
      </c>
      <c r="R9" s="82">
        <f>PROTOKOŁY!N7</f>
        <v>405.1</v>
      </c>
      <c r="S9" s="73">
        <f t="shared" si="3"/>
        <v>405.1</v>
      </c>
      <c r="T9" s="73">
        <v>1.5E-06</v>
      </c>
      <c r="U9" s="83">
        <v>6</v>
      </c>
    </row>
    <row r="10" spans="2:21" ht="12.75">
      <c r="B10" s="78">
        <v>7</v>
      </c>
      <c r="C10" s="79" t="str">
        <f t="shared" si="0"/>
        <v>Błachowiak Mateusz</v>
      </c>
      <c r="D10" s="80" t="str">
        <f>VLOOKUP(C10,PROTOKOŁY!$B$2:$D$300,3,FALSE)</f>
        <v>SP 2 Murowana Goślina</v>
      </c>
      <c r="E10" s="81">
        <f t="shared" si="1"/>
        <v>331.5000073</v>
      </c>
      <c r="O10" s="75">
        <f t="shared" si="2"/>
        <v>500.0000016</v>
      </c>
      <c r="P10" s="73" t="str">
        <f>PROTOKOŁY!B8</f>
        <v>SZKOŁA</v>
      </c>
      <c r="R10" s="82">
        <f>PROTOKOŁY!N8</f>
        <v>0</v>
      </c>
      <c r="S10" s="73">
        <f t="shared" si="3"/>
        <v>500</v>
      </c>
      <c r="T10" s="73">
        <v>1.6E-06</v>
      </c>
      <c r="U10" s="83">
        <v>7</v>
      </c>
    </row>
    <row r="11" spans="2:21" ht="12.75">
      <c r="B11" s="78">
        <v>8</v>
      </c>
      <c r="C11" s="79" t="str">
        <f t="shared" si="0"/>
        <v>Frąckowiak Mateusz</v>
      </c>
      <c r="D11" s="80" t="str">
        <f>VLOOKUP(C11,PROTOKOŁY!$B$2:$D$300,3,FALSE)</f>
        <v>SP Rokietnica</v>
      </c>
      <c r="E11" s="81">
        <f t="shared" si="1"/>
        <v>335.70001179999997</v>
      </c>
      <c r="O11" s="75">
        <f t="shared" si="2"/>
        <v>327.40000169999996</v>
      </c>
      <c r="P11" s="73" t="str">
        <f>PROTOKOŁY!B9</f>
        <v>Skibiński Jakub</v>
      </c>
      <c r="R11" s="82">
        <f>PROTOKOŁY!N9</f>
        <v>327.4</v>
      </c>
      <c r="S11" s="73">
        <f t="shared" si="3"/>
        <v>327.4</v>
      </c>
      <c r="T11" s="73">
        <v>1.6999999999999998E-06</v>
      </c>
      <c r="U11" s="83">
        <v>8</v>
      </c>
    </row>
    <row r="12" spans="2:21" ht="12.75">
      <c r="B12" s="78">
        <v>9</v>
      </c>
      <c r="C12" s="79" t="str">
        <f t="shared" si="0"/>
        <v>Lisek Tomasz</v>
      </c>
      <c r="D12" s="80" t="str">
        <f>VLOOKUP(C12,PROTOKOŁY!$B$2:$D$300,3,FALSE)</f>
        <v>SP Suchy Las</v>
      </c>
      <c r="E12" s="81">
        <f t="shared" si="1"/>
        <v>337.10000970000004</v>
      </c>
      <c r="O12" s="75">
        <f t="shared" si="2"/>
        <v>427.7000018</v>
      </c>
      <c r="P12" s="73" t="str">
        <f>PROTOKOŁY!B10</f>
        <v>Łukaszewicz Adam</v>
      </c>
      <c r="R12" s="82">
        <f>PROTOKOŁY!N10</f>
        <v>427.7</v>
      </c>
      <c r="S12" s="73">
        <f t="shared" si="3"/>
        <v>427.7</v>
      </c>
      <c r="T12" s="73">
        <v>1.8E-06</v>
      </c>
      <c r="U12" s="83">
        <v>9</v>
      </c>
    </row>
    <row r="13" spans="2:21" ht="12.75">
      <c r="B13" s="78">
        <v>10</v>
      </c>
      <c r="C13" s="79" t="str">
        <f t="shared" si="0"/>
        <v>Sawicki Miłosz</v>
      </c>
      <c r="D13" s="80" t="str">
        <f>VLOOKUP(C13,PROTOKOŁY!$B$2:$D$300,3,FALSE)</f>
        <v>SP Lusowo</v>
      </c>
      <c r="E13" s="81">
        <f t="shared" si="1"/>
        <v>338.90000669999995</v>
      </c>
      <c r="O13" s="75">
        <f t="shared" si="2"/>
        <v>413.5000019</v>
      </c>
      <c r="P13" s="73" t="str">
        <f>PROTOKOŁY!B11</f>
        <v>Rembowski Jerzy</v>
      </c>
      <c r="R13" s="82">
        <f>PROTOKOŁY!N11</f>
        <v>413.5</v>
      </c>
      <c r="S13" s="73">
        <f t="shared" si="3"/>
        <v>413.5</v>
      </c>
      <c r="T13" s="73">
        <v>1.9E-06</v>
      </c>
      <c r="U13" s="83">
        <v>10</v>
      </c>
    </row>
    <row r="14" spans="2:21" ht="12.75">
      <c r="B14" s="78">
        <v>11</v>
      </c>
      <c r="C14" s="79" t="str">
        <f t="shared" si="0"/>
        <v>Bałuszek Kacper</v>
      </c>
      <c r="D14" s="80" t="str">
        <f>VLOOKUP(C14,PROTOKOŁY!$B$2:$D$300,3,FALSE)</f>
        <v>SP Modrze</v>
      </c>
      <c r="E14" s="81">
        <f t="shared" si="1"/>
        <v>339.10001220000004</v>
      </c>
      <c r="O14" s="75">
        <f t="shared" si="2"/>
        <v>423.300002</v>
      </c>
      <c r="P14" s="73" t="str">
        <f>PROTOKOŁY!B12</f>
        <v>Krzyżaniak Dawid</v>
      </c>
      <c r="R14" s="82">
        <f>PROTOKOŁY!N12</f>
        <v>423.3</v>
      </c>
      <c r="S14" s="73">
        <f t="shared" si="3"/>
        <v>423.3</v>
      </c>
      <c r="T14" s="73">
        <v>2E-06</v>
      </c>
      <c r="U14" s="83">
        <v>11</v>
      </c>
    </row>
    <row r="15" spans="2:21" ht="12.75">
      <c r="B15" s="78">
        <v>12</v>
      </c>
      <c r="C15" s="79" t="str">
        <f t="shared" si="0"/>
        <v>Setlak Wojciech</v>
      </c>
      <c r="D15" s="80" t="str">
        <f>VLOOKUP(C15,PROTOKOŁY!$B$2:$D$300,3,FALSE)</f>
        <v>SP Suchy Las</v>
      </c>
      <c r="E15" s="81">
        <f t="shared" si="1"/>
        <v>339.40000949999995</v>
      </c>
      <c r="O15" s="75">
        <f t="shared" si="2"/>
        <v>349.0000021</v>
      </c>
      <c r="P15" s="73" t="str">
        <f>PROTOKOŁY!B13</f>
        <v>Stefański Michał</v>
      </c>
      <c r="R15" s="82">
        <f>PROTOKOŁY!N13</f>
        <v>349</v>
      </c>
      <c r="S15" s="73">
        <f t="shared" si="3"/>
        <v>349</v>
      </c>
      <c r="T15" s="73">
        <v>2.1000000000000002E-06</v>
      </c>
      <c r="U15" s="83">
        <v>12</v>
      </c>
    </row>
    <row r="16" spans="2:21" ht="12.75">
      <c r="B16" s="78">
        <v>13</v>
      </c>
      <c r="C16" s="79" t="str">
        <f t="shared" si="0"/>
        <v>Gabski Tymoteusz</v>
      </c>
      <c r="D16" s="80" t="str">
        <f>VLOOKUP(C16,PROTOKOŁY!$B$2:$D$300,3,FALSE)</f>
        <v>SP 1 Kórnik</v>
      </c>
      <c r="E16" s="81">
        <f t="shared" si="1"/>
        <v>340.2000039</v>
      </c>
      <c r="O16" s="75">
        <f t="shared" si="2"/>
        <v>345.5000022</v>
      </c>
      <c r="P16" s="73" t="str">
        <f>PROTOKOŁY!B14</f>
        <v>Hasiak Mateusz</v>
      </c>
      <c r="R16" s="82">
        <f>PROTOKOŁY!N14</f>
        <v>345.5</v>
      </c>
      <c r="S16" s="73">
        <f t="shared" si="3"/>
        <v>345.5</v>
      </c>
      <c r="T16" s="73">
        <v>2.2E-06</v>
      </c>
      <c r="U16" s="83">
        <v>13</v>
      </c>
    </row>
    <row r="17" spans="2:21" ht="12.75">
      <c r="B17" s="78">
        <v>14</v>
      </c>
      <c r="C17" s="79" t="str">
        <f t="shared" si="0"/>
        <v>Łagoda Marcel</v>
      </c>
      <c r="D17" s="80" t="str">
        <f>VLOOKUP(C17,PROTOKOŁY!$B$2:$D$300,3,FALSE)</f>
        <v>SP Kórnik Bnin</v>
      </c>
      <c r="E17" s="81">
        <f t="shared" si="1"/>
        <v>340.70000319999997</v>
      </c>
      <c r="O17" s="75">
        <f t="shared" si="2"/>
        <v>500.0000023</v>
      </c>
      <c r="P17" s="73" t="str">
        <f>PROTOKOŁY!B15</f>
        <v>SZKOŁA</v>
      </c>
      <c r="R17" s="82">
        <f>PROTOKOŁY!N15</f>
        <v>0</v>
      </c>
      <c r="S17" s="73">
        <f t="shared" si="3"/>
        <v>500</v>
      </c>
      <c r="T17" s="73">
        <v>2.3E-06</v>
      </c>
      <c r="U17" s="83">
        <v>14</v>
      </c>
    </row>
    <row r="18" spans="2:21" ht="12.75">
      <c r="B18" s="78">
        <v>15</v>
      </c>
      <c r="C18" s="79" t="str">
        <f t="shared" si="0"/>
        <v>Woltman Maksymilian</v>
      </c>
      <c r="D18" s="80" t="str">
        <f>VLOOKUP(C18,PROTOKOŁY!$B$2:$D$300,3,FALSE)</f>
        <v>Puszczykowo1.</v>
      </c>
      <c r="E18" s="81">
        <f t="shared" si="1"/>
        <v>341.100001</v>
      </c>
      <c r="O18" s="75">
        <f t="shared" si="2"/>
        <v>352.4000024</v>
      </c>
      <c r="P18" s="73" t="str">
        <f>PROTOKOŁY!B16</f>
        <v>Karalus Dawid</v>
      </c>
      <c r="R18" s="82">
        <f>PROTOKOŁY!N16</f>
        <v>352.4</v>
      </c>
      <c r="S18" s="73">
        <f t="shared" si="3"/>
        <v>352.4</v>
      </c>
      <c r="T18" s="73">
        <v>2.4E-06</v>
      </c>
      <c r="U18" s="83">
        <v>15</v>
      </c>
    </row>
    <row r="19" spans="2:21" ht="12.75">
      <c r="B19" s="78">
        <v>16</v>
      </c>
      <c r="C19" s="79" t="str">
        <f t="shared" si="0"/>
        <v>Kordziński Szymon</v>
      </c>
      <c r="D19" s="80" t="str">
        <f>VLOOKUP(C19,PROTOKOŁY!$B$2:$D$300,3,FALSE)</f>
        <v>SP 2 Luboń</v>
      </c>
      <c r="E19" s="81">
        <f t="shared" si="1"/>
        <v>341.4000109</v>
      </c>
      <c r="O19" s="75">
        <f t="shared" si="2"/>
        <v>416.90000249999997</v>
      </c>
      <c r="P19" s="73" t="str">
        <f>PROTOKOŁY!B17</f>
        <v>Stanisławski Marcel</v>
      </c>
      <c r="R19" s="82">
        <f>PROTOKOŁY!N17</f>
        <v>416.9</v>
      </c>
      <c r="S19" s="73">
        <f t="shared" si="3"/>
        <v>416.9</v>
      </c>
      <c r="T19" s="73">
        <v>2.4999999999999998E-06</v>
      </c>
      <c r="U19" s="83">
        <v>16</v>
      </c>
    </row>
    <row r="20" spans="2:21" ht="12.75">
      <c r="B20" s="78">
        <v>17</v>
      </c>
      <c r="C20" s="79" t="str">
        <f t="shared" si="0"/>
        <v>Młynarczyk Filip</v>
      </c>
      <c r="D20" s="80" t="str">
        <f>VLOOKUP(C20,PROTOKOŁY!$B$2:$D$300,3,FALSE)</f>
        <v>SP 1 Kórnik</v>
      </c>
      <c r="E20" s="81">
        <f t="shared" si="1"/>
        <v>341.9000038</v>
      </c>
      <c r="O20" s="75">
        <f t="shared" si="2"/>
        <v>435.9000026</v>
      </c>
      <c r="P20" s="73" t="str">
        <f>PROTOKOŁY!B18</f>
        <v>Łukomski Jakub</v>
      </c>
      <c r="R20" s="82">
        <f>PROTOKOŁY!N18</f>
        <v>435.9</v>
      </c>
      <c r="S20" s="73">
        <f t="shared" si="3"/>
        <v>435.9</v>
      </c>
      <c r="T20" s="73">
        <v>2.5999999999999997E-06</v>
      </c>
      <c r="U20" s="83">
        <v>17</v>
      </c>
    </row>
    <row r="21" spans="2:21" ht="12.75">
      <c r="B21" s="78">
        <v>18</v>
      </c>
      <c r="C21" s="79" t="str">
        <f t="shared" si="0"/>
        <v>Lipiak Jacek</v>
      </c>
      <c r="D21" s="80" t="str">
        <f>VLOOKUP(C21,PROTOKOŁY!$B$2:$D$300,3,FALSE)</f>
        <v>SP 1 Mosina</v>
      </c>
      <c r="E21" s="81">
        <f t="shared" si="1"/>
        <v>342.0000056</v>
      </c>
      <c r="O21" s="75">
        <f t="shared" si="2"/>
        <v>407.1000027</v>
      </c>
      <c r="P21" s="73" t="str">
        <f>PROTOKOŁY!B19</f>
        <v>Andryszak Kordian</v>
      </c>
      <c r="R21" s="82">
        <f>PROTOKOŁY!N19</f>
        <v>407.1</v>
      </c>
      <c r="S21" s="73">
        <f t="shared" si="3"/>
        <v>407.1</v>
      </c>
      <c r="T21" s="73">
        <v>2.6999999999999996E-06</v>
      </c>
      <c r="U21" s="83">
        <v>18</v>
      </c>
    </row>
    <row r="22" spans="2:21" ht="12.75">
      <c r="B22" s="78">
        <v>19</v>
      </c>
      <c r="C22" s="79" t="str">
        <f t="shared" si="0"/>
        <v>Broda Damian</v>
      </c>
      <c r="D22" s="80" t="str">
        <f>VLOOKUP(C22,PROTOKOŁY!$B$2:$D$300,3,FALSE)</f>
        <v>Puszczykowo1.</v>
      </c>
      <c r="E22" s="81">
        <f t="shared" si="1"/>
        <v>343.4000013</v>
      </c>
      <c r="O22" s="75">
        <f t="shared" si="2"/>
        <v>344.9000028</v>
      </c>
      <c r="P22" s="73" t="str">
        <f>PROTOKOŁY!B20</f>
        <v>Makowski Jakub</v>
      </c>
      <c r="R22" s="82">
        <f>PROTOKOŁY!N20</f>
        <v>344.9</v>
      </c>
      <c r="S22" s="73">
        <f t="shared" si="3"/>
        <v>344.9</v>
      </c>
      <c r="T22" s="73">
        <v>2.8E-06</v>
      </c>
      <c r="U22" s="83">
        <v>19</v>
      </c>
    </row>
    <row r="23" spans="2:21" ht="12.75">
      <c r="B23" s="78">
        <v>20</v>
      </c>
      <c r="C23" s="79" t="str">
        <f t="shared" si="0"/>
        <v>Zachwyc Marcel</v>
      </c>
      <c r="D23" s="80" t="str">
        <f>VLOOKUP(C23,PROTOKOŁY!$B$2:$D$300,3,FALSE)</f>
        <v>SP 2 Murowana Goślina</v>
      </c>
      <c r="E23" s="81">
        <f t="shared" si="1"/>
        <v>344.0000074</v>
      </c>
      <c r="O23" s="75">
        <f t="shared" si="2"/>
        <v>500.0000029</v>
      </c>
      <c r="P23" s="73">
        <f>PROTOKOŁY!B21</f>
        <v>0</v>
      </c>
      <c r="R23" s="82">
        <f>PROTOKOŁY!N21</f>
        <v>0</v>
      </c>
      <c r="S23" s="73">
        <f t="shared" si="3"/>
        <v>500</v>
      </c>
      <c r="T23" s="73">
        <v>2.9E-06</v>
      </c>
      <c r="U23" s="83">
        <v>20</v>
      </c>
    </row>
    <row r="24" spans="2:21" ht="12.75">
      <c r="B24" s="78">
        <v>21</v>
      </c>
      <c r="C24" s="79" t="str">
        <f t="shared" si="0"/>
        <v>Tobys Przemysław</v>
      </c>
      <c r="D24" s="80" t="str">
        <f>VLOOKUP(C24,PROTOKOŁY!$B$2:$D$300,3,FALSE)</f>
        <v>SP 1 Mosina</v>
      </c>
      <c r="E24" s="81">
        <f t="shared" si="1"/>
        <v>344.1000052</v>
      </c>
      <c r="O24" s="75">
        <f t="shared" si="2"/>
        <v>500.000003</v>
      </c>
      <c r="P24" s="73" t="str">
        <f>PROTOKOŁY!B22</f>
        <v>SZKOŁA</v>
      </c>
      <c r="R24" s="82">
        <f>PROTOKOŁY!N22</f>
        <v>0</v>
      </c>
      <c r="S24" s="73">
        <f t="shared" si="3"/>
        <v>500</v>
      </c>
      <c r="T24" s="73">
        <v>3E-06</v>
      </c>
      <c r="U24" s="83">
        <v>21</v>
      </c>
    </row>
    <row r="25" spans="2:21" ht="12.75">
      <c r="B25" s="78">
        <v>22</v>
      </c>
      <c r="C25" s="79" t="str">
        <f t="shared" si="0"/>
        <v>Barłkiewicz Maksymilian</v>
      </c>
      <c r="D25" s="80" t="str">
        <f>VLOOKUP(C25,PROTOKOŁY!$B$2:$D$300,3,FALSE)</f>
        <v>SP 5 Swarzędz</v>
      </c>
      <c r="E25" s="81">
        <f t="shared" si="1"/>
        <v>344.60000890000003</v>
      </c>
      <c r="O25" s="75">
        <f t="shared" si="2"/>
        <v>345.60000310000004</v>
      </c>
      <c r="P25" s="73" t="str">
        <f>PROTOKOŁY!B23</f>
        <v>Poganowski Maksymilian</v>
      </c>
      <c r="R25" s="82">
        <f>PROTOKOŁY!N23</f>
        <v>345.6</v>
      </c>
      <c r="S25" s="73">
        <f t="shared" si="3"/>
        <v>345.6</v>
      </c>
      <c r="T25" s="73">
        <v>3.1E-06</v>
      </c>
      <c r="U25" s="83">
        <v>22</v>
      </c>
    </row>
    <row r="26" spans="2:21" ht="12.75">
      <c r="B26" s="78">
        <v>23</v>
      </c>
      <c r="C26" s="79" t="str">
        <f t="shared" si="0"/>
        <v>Makowski Jakub</v>
      </c>
      <c r="D26" s="80" t="str">
        <f>VLOOKUP(C26,PROTOKOŁY!$B$2:$D$300,3,FALSE)</f>
        <v>SP Kostrzyn</v>
      </c>
      <c r="E26" s="81">
        <f t="shared" si="1"/>
        <v>344.9000028</v>
      </c>
      <c r="O26" s="75">
        <f t="shared" si="2"/>
        <v>340.70000319999997</v>
      </c>
      <c r="P26" s="73" t="str">
        <f>PROTOKOŁY!B24</f>
        <v>Łagoda Marcel</v>
      </c>
      <c r="R26" s="82">
        <f>PROTOKOŁY!N24</f>
        <v>340.7</v>
      </c>
      <c r="S26" s="73">
        <f t="shared" si="3"/>
        <v>340.7</v>
      </c>
      <c r="T26" s="73">
        <v>3.2E-06</v>
      </c>
      <c r="U26" s="83">
        <v>23</v>
      </c>
    </row>
    <row r="27" spans="2:21" ht="12.75">
      <c r="B27" s="78">
        <v>24</v>
      </c>
      <c r="C27" s="79" t="str">
        <f t="shared" si="0"/>
        <v>Hasiak Mateusz</v>
      </c>
      <c r="D27" s="80" t="str">
        <f>VLOOKUP(C27,PROTOKOŁY!$B$2:$D$300,3,FALSE)</f>
        <v>Puszczykowo2.</v>
      </c>
      <c r="E27" s="81">
        <f t="shared" si="1"/>
        <v>345.5000022</v>
      </c>
      <c r="O27" s="75">
        <f t="shared" si="2"/>
        <v>446.3000033</v>
      </c>
      <c r="P27" s="73" t="str">
        <f>PROTOKOŁY!B25</f>
        <v>Cyrulewski Szymon</v>
      </c>
      <c r="R27" s="82">
        <f>PROTOKOŁY!N25</f>
        <v>446.3</v>
      </c>
      <c r="S27" s="73">
        <f t="shared" si="3"/>
        <v>446.3</v>
      </c>
      <c r="T27" s="73">
        <v>3.2999999999999997E-06</v>
      </c>
      <c r="U27" s="83">
        <v>24</v>
      </c>
    </row>
    <row r="28" spans="2:21" ht="12.75">
      <c r="B28" s="78">
        <v>25</v>
      </c>
      <c r="C28" s="79" t="str">
        <f t="shared" si="0"/>
        <v>Poganowski Maksymilian</v>
      </c>
      <c r="D28" s="80" t="str">
        <f>VLOOKUP(C28,PROTOKOŁY!$B$2:$D$300,3,FALSE)</f>
        <v>SP Kórnik Bnin</v>
      </c>
      <c r="E28" s="81">
        <f t="shared" si="1"/>
        <v>345.60000310000004</v>
      </c>
      <c r="O28" s="75">
        <f t="shared" si="2"/>
        <v>519.6000034</v>
      </c>
      <c r="P28" s="73" t="str">
        <f>PROTOKOŁY!B26</f>
        <v>Jankowski Kasper</v>
      </c>
      <c r="R28" s="82">
        <f>PROTOKOŁY!N26</f>
        <v>519.6</v>
      </c>
      <c r="S28" s="73">
        <f t="shared" si="3"/>
        <v>519.6</v>
      </c>
      <c r="T28" s="73">
        <v>3.3999999999999996E-06</v>
      </c>
      <c r="U28" s="83">
        <v>25</v>
      </c>
    </row>
    <row r="29" spans="2:21" ht="12.75">
      <c r="B29" s="78">
        <v>26</v>
      </c>
      <c r="C29" s="79" t="str">
        <f t="shared" si="0"/>
        <v>Adamczak Mateusz</v>
      </c>
      <c r="D29" s="80" t="str">
        <f>VLOOKUP(C29,PROTOKOŁY!$B$2:$D$300,3,FALSE)</f>
        <v>SP Suchy Las</v>
      </c>
      <c r="E29" s="81">
        <f t="shared" si="1"/>
        <v>345.8000096</v>
      </c>
      <c r="O29" s="75">
        <f t="shared" si="2"/>
        <v>406.2000035</v>
      </c>
      <c r="P29" s="73" t="str">
        <f>PROTOKOŁY!B27</f>
        <v>Rataj Adrian</v>
      </c>
      <c r="R29" s="82">
        <f>PROTOKOŁY!N27</f>
        <v>406.2</v>
      </c>
      <c r="S29" s="73">
        <f t="shared" si="3"/>
        <v>406.2</v>
      </c>
      <c r="T29" s="73">
        <v>3.4999999999999995E-06</v>
      </c>
      <c r="U29" s="83">
        <v>26</v>
      </c>
    </row>
    <row r="30" spans="2:21" ht="12.75">
      <c r="B30" s="78">
        <v>27</v>
      </c>
      <c r="C30" s="79" t="str">
        <f t="shared" si="0"/>
        <v>Beszterda Kamil</v>
      </c>
      <c r="D30" s="80" t="str">
        <f>VLOOKUP(C30,PROTOKOŁY!$B$2:$D$300,3,FALSE)</f>
        <v>SP Lusowo</v>
      </c>
      <c r="E30" s="81">
        <f t="shared" si="1"/>
        <v>346.000007</v>
      </c>
      <c r="O30" s="75">
        <f t="shared" si="2"/>
        <v>522.8000036</v>
      </c>
      <c r="P30" s="73" t="str">
        <f>PROTOKOŁY!B28</f>
        <v>Cyrulewski Kuba</v>
      </c>
      <c r="R30" s="82">
        <f>PROTOKOŁY!N28</f>
        <v>522.8</v>
      </c>
      <c r="S30" s="73">
        <f t="shared" si="3"/>
        <v>522.8</v>
      </c>
      <c r="T30" s="73">
        <v>3.5999999999999994E-06</v>
      </c>
      <c r="U30" s="83">
        <v>27</v>
      </c>
    </row>
    <row r="31" spans="2:21" ht="12.75">
      <c r="B31" s="78">
        <v>28</v>
      </c>
      <c r="C31" s="79" t="str">
        <f t="shared" si="0"/>
        <v>Magdziński Kacper</v>
      </c>
      <c r="D31" s="80" t="str">
        <f>VLOOKUP(C31,PROTOKOŁY!$B$2:$D$300,3,FALSE)</f>
        <v>SP Wierzonka</v>
      </c>
      <c r="E31" s="81">
        <f t="shared" si="1"/>
        <v>346.7000136</v>
      </c>
      <c r="O31" s="75">
        <f t="shared" si="2"/>
        <v>500.0000037</v>
      </c>
      <c r="P31" s="73" t="str">
        <f>PROTOKOŁY!B29</f>
        <v>SZKOŁA</v>
      </c>
      <c r="R31" s="82">
        <f>PROTOKOŁY!N29</f>
        <v>0</v>
      </c>
      <c r="S31" s="73">
        <f t="shared" si="3"/>
        <v>500</v>
      </c>
      <c r="T31" s="73">
        <v>3.7E-06</v>
      </c>
      <c r="U31" s="83">
        <v>28</v>
      </c>
    </row>
    <row r="32" spans="2:21" ht="12.75">
      <c r="B32" s="78">
        <v>29</v>
      </c>
      <c r="C32" s="79" t="str">
        <f t="shared" si="0"/>
        <v>Pięta Hubert</v>
      </c>
      <c r="D32" s="80" t="str">
        <f>VLOOKUP(C32,PROTOKOŁY!$B$2:$D$300,3,FALSE)</f>
        <v>SP Suchy Las</v>
      </c>
      <c r="E32" s="81">
        <f t="shared" si="1"/>
        <v>347.60000990000003</v>
      </c>
      <c r="O32" s="75">
        <f t="shared" si="2"/>
        <v>341.9000038</v>
      </c>
      <c r="P32" s="73" t="str">
        <f>PROTOKOŁY!B30</f>
        <v>Młynarczyk Filip</v>
      </c>
      <c r="R32" s="82">
        <f>PROTOKOŁY!N30</f>
        <v>341.9</v>
      </c>
      <c r="S32" s="73">
        <f t="shared" si="3"/>
        <v>341.9</v>
      </c>
      <c r="T32" s="73">
        <v>3.8E-06</v>
      </c>
      <c r="U32" s="83">
        <v>29</v>
      </c>
    </row>
    <row r="33" spans="2:21" ht="12.75">
      <c r="B33" s="78">
        <v>30</v>
      </c>
      <c r="C33" s="79" t="str">
        <f t="shared" si="0"/>
        <v>Namysł Jan</v>
      </c>
      <c r="D33" s="80" t="str">
        <f>VLOOKUP(C33,PROTOKOŁY!$B$2:$D$300,3,FALSE)</f>
        <v>Puszczykowo1.</v>
      </c>
      <c r="E33" s="81">
        <f t="shared" si="1"/>
        <v>347.7000012</v>
      </c>
      <c r="O33" s="75">
        <f t="shared" si="2"/>
        <v>340.2000039</v>
      </c>
      <c r="P33" s="73" t="str">
        <f>PROTOKOŁY!B31</f>
        <v>Gabski Tymoteusz</v>
      </c>
      <c r="R33" s="82">
        <f>PROTOKOŁY!N31</f>
        <v>340.2</v>
      </c>
      <c r="S33" s="73">
        <f t="shared" si="3"/>
        <v>340.2</v>
      </c>
      <c r="T33" s="73">
        <v>3.9E-06</v>
      </c>
      <c r="U33" s="83">
        <v>30</v>
      </c>
    </row>
    <row r="34" spans="2:21" ht="12.75">
      <c r="B34" s="78">
        <v>31</v>
      </c>
      <c r="C34" s="79" t="str">
        <f t="shared" si="0"/>
        <v>Wróblewski Daniel</v>
      </c>
      <c r="D34" s="80" t="str">
        <f>VLOOKUP(C34,PROTOKOŁY!$B$2:$D$300,3,FALSE)</f>
        <v>SP 2 Mosina</v>
      </c>
      <c r="E34" s="81">
        <f t="shared" si="1"/>
        <v>348.0000045</v>
      </c>
      <c r="O34" s="75">
        <f t="shared" si="2"/>
        <v>430.600004</v>
      </c>
      <c r="P34" s="73" t="str">
        <f>PROTOKOŁY!B32</f>
        <v>Sobiak Oliwier</v>
      </c>
      <c r="R34" s="82">
        <f>PROTOKOŁY!N32</f>
        <v>430.6</v>
      </c>
      <c r="S34" s="73">
        <f t="shared" si="3"/>
        <v>430.6</v>
      </c>
      <c r="T34" s="73">
        <v>4E-06</v>
      </c>
      <c r="U34" s="83">
        <v>31</v>
      </c>
    </row>
    <row r="35" spans="2:21" ht="12.75">
      <c r="B35" s="78">
        <v>32</v>
      </c>
      <c r="C35" s="79" t="str">
        <f t="shared" si="0"/>
        <v>Kubiak Jakub</v>
      </c>
      <c r="D35" s="80" t="str">
        <f>VLOOKUP(C35,PROTOKOŁY!$B$2:$D$300,3,FALSE)</f>
        <v>SP Rokietnica</v>
      </c>
      <c r="E35" s="81">
        <f t="shared" si="1"/>
        <v>348.10001150000005</v>
      </c>
      <c r="O35" s="75">
        <f t="shared" si="2"/>
        <v>412.60000410000004</v>
      </c>
      <c r="P35" s="73" t="str">
        <f>PROTOKOŁY!B33</f>
        <v>Bladocha Adrian</v>
      </c>
      <c r="R35" s="82">
        <f>PROTOKOŁY!N33</f>
        <v>412.6</v>
      </c>
      <c r="S35" s="73">
        <f t="shared" si="3"/>
        <v>412.6</v>
      </c>
      <c r="T35" s="73">
        <v>4.1E-06</v>
      </c>
      <c r="U35" s="83">
        <v>32</v>
      </c>
    </row>
    <row r="36" spans="2:21" ht="12.75">
      <c r="B36" s="78">
        <v>33</v>
      </c>
      <c r="C36" s="79" t="str">
        <f t="shared" si="0"/>
        <v>Szymański Eryk</v>
      </c>
      <c r="D36" s="80" t="str">
        <f>VLOOKUP(C36,PROTOKOŁY!$B$2:$D$300,3,FALSE)</f>
        <v>SP Ceradz Kościelny</v>
      </c>
      <c r="E36" s="81">
        <f t="shared" si="1"/>
        <v>348.5000146</v>
      </c>
      <c r="O36" s="75">
        <f t="shared" si="2"/>
        <v>409.70000419999997</v>
      </c>
      <c r="P36" s="73" t="str">
        <f>PROTOKOŁY!B34</f>
        <v>Pabisiak Krystian</v>
      </c>
      <c r="R36" s="82">
        <f>PROTOKOŁY!N34</f>
        <v>409.7</v>
      </c>
      <c r="S36" s="73">
        <f t="shared" si="3"/>
        <v>409.7</v>
      </c>
      <c r="T36" s="73">
        <v>4.2E-06</v>
      </c>
      <c r="U36" s="83">
        <v>33</v>
      </c>
    </row>
    <row r="37" spans="2:21" ht="12.75">
      <c r="B37" s="78">
        <v>34</v>
      </c>
      <c r="C37" s="79" t="str">
        <f t="shared" si="0"/>
        <v>Kufel Patryk</v>
      </c>
      <c r="D37" s="80" t="str">
        <f>VLOOKUP(C37,PROTOKOŁY!$B$2:$D$300,3,FALSE)</f>
        <v>SP Krosno</v>
      </c>
      <c r="E37" s="81">
        <f t="shared" si="1"/>
        <v>348.8000081</v>
      </c>
      <c r="O37" s="75">
        <f t="shared" si="2"/>
        <v>500.0000043</v>
      </c>
      <c r="P37" s="73">
        <f>PROTOKOŁY!B35</f>
        <v>0</v>
      </c>
      <c r="R37" s="82">
        <f>PROTOKOŁY!N35</f>
        <v>0</v>
      </c>
      <c r="S37" s="73">
        <f t="shared" si="3"/>
        <v>500</v>
      </c>
      <c r="T37" s="73">
        <v>4.2999999999999995E-06</v>
      </c>
      <c r="U37" s="83">
        <v>34</v>
      </c>
    </row>
    <row r="38" spans="2:21" ht="12.75">
      <c r="B38" s="78">
        <v>35</v>
      </c>
      <c r="C38" s="79" t="str">
        <f t="shared" si="0"/>
        <v>Senkiewicz Bartosz</v>
      </c>
      <c r="D38" s="80" t="str">
        <f>VLOOKUP(C38,PROTOKOŁY!$B$2:$D$300,3,FALSE)</f>
        <v>SP Modrze</v>
      </c>
      <c r="E38" s="81">
        <f t="shared" si="1"/>
        <v>348.8000123</v>
      </c>
      <c r="O38" s="75">
        <f t="shared" si="2"/>
        <v>500.0000044</v>
      </c>
      <c r="P38" s="73" t="str">
        <f>PROTOKOŁY!B36</f>
        <v>SZKOŁA</v>
      </c>
      <c r="R38" s="82">
        <f>PROTOKOŁY!N36</f>
        <v>0</v>
      </c>
      <c r="S38" s="73">
        <f t="shared" si="3"/>
        <v>500</v>
      </c>
      <c r="T38" s="73">
        <v>4.399999999999999E-06</v>
      </c>
      <c r="U38" s="83">
        <v>35</v>
      </c>
    </row>
    <row r="39" spans="2:21" ht="12.75">
      <c r="B39" s="78">
        <v>36</v>
      </c>
      <c r="C39" s="79" t="str">
        <f t="shared" si="0"/>
        <v>Białowąs Olek</v>
      </c>
      <c r="D39" s="80" t="str">
        <f>VLOOKUP(C39,PROTOKOŁY!$B$2:$D$300,3,FALSE)</f>
        <v>SP 2 Luboń</v>
      </c>
      <c r="E39" s="81">
        <f t="shared" si="1"/>
        <v>348.9000111</v>
      </c>
      <c r="O39" s="75">
        <f t="shared" si="2"/>
        <v>348.0000045</v>
      </c>
      <c r="P39" s="73" t="str">
        <f>PROTOKOŁY!B37</f>
        <v>Wróblewski Daniel</v>
      </c>
      <c r="R39" s="82">
        <f>PROTOKOŁY!N37</f>
        <v>348</v>
      </c>
      <c r="S39" s="73">
        <f t="shared" si="3"/>
        <v>348</v>
      </c>
      <c r="T39" s="73">
        <v>4.5E-06</v>
      </c>
      <c r="U39" s="83">
        <v>36</v>
      </c>
    </row>
    <row r="40" spans="2:21" ht="12.75">
      <c r="B40" s="78">
        <v>37</v>
      </c>
      <c r="C40" s="79" t="str">
        <f t="shared" si="0"/>
        <v>Stefański Michał</v>
      </c>
      <c r="D40" s="80" t="str">
        <f>VLOOKUP(C40,PROTOKOŁY!$B$2:$D$300,3,FALSE)</f>
        <v>Puszczykowo2.</v>
      </c>
      <c r="E40" s="81">
        <f t="shared" si="1"/>
        <v>349.0000021</v>
      </c>
      <c r="O40" s="75">
        <f t="shared" si="2"/>
        <v>403.10000460000003</v>
      </c>
      <c r="P40" s="73" t="str">
        <f>PROTOKOŁY!B38</f>
        <v>Baraniak Mikołaj</v>
      </c>
      <c r="R40" s="82">
        <f>PROTOKOŁY!N38</f>
        <v>403.1</v>
      </c>
      <c r="S40" s="73">
        <f t="shared" si="3"/>
        <v>403.1</v>
      </c>
      <c r="T40" s="73">
        <v>4.6E-06</v>
      </c>
      <c r="U40" s="83">
        <v>37</v>
      </c>
    </row>
    <row r="41" spans="2:21" ht="12.75">
      <c r="B41" s="78">
        <v>38</v>
      </c>
      <c r="C41" s="79" t="str">
        <f t="shared" si="0"/>
        <v>Bromberek Igor</v>
      </c>
      <c r="D41" s="80" t="str">
        <f>VLOOKUP(C41,PROTOKOŁY!$B$2:$D$300,3,FALSE)</f>
        <v>SP 2 Murowana Goślina</v>
      </c>
      <c r="E41" s="81">
        <f t="shared" si="1"/>
        <v>349.20000749999997</v>
      </c>
      <c r="O41" s="75">
        <f t="shared" si="2"/>
        <v>417.0000047</v>
      </c>
      <c r="P41" s="73" t="str">
        <f>PROTOKOŁY!B39</f>
        <v>Rozmiarek Mikołaj</v>
      </c>
      <c r="R41" s="82">
        <f>PROTOKOŁY!N39</f>
        <v>417</v>
      </c>
      <c r="S41" s="73">
        <f t="shared" si="3"/>
        <v>417</v>
      </c>
      <c r="T41" s="73">
        <v>4.7E-06</v>
      </c>
      <c r="U41" s="83">
        <v>38</v>
      </c>
    </row>
    <row r="42" spans="2:21" ht="12.75">
      <c r="B42" s="78">
        <v>39</v>
      </c>
      <c r="C42" s="79" t="str">
        <f t="shared" si="0"/>
        <v>Lewicki Jacek</v>
      </c>
      <c r="D42" s="80" t="str">
        <f>VLOOKUP(C42,PROTOKOŁY!$B$2:$D$300,3,FALSE)</f>
        <v>SP 2 Luboń</v>
      </c>
      <c r="E42" s="81">
        <f t="shared" si="1"/>
        <v>349.20001099999996</v>
      </c>
      <c r="O42" s="75">
        <f t="shared" si="2"/>
        <v>405.5000048</v>
      </c>
      <c r="P42" s="73" t="str">
        <f>PROTOKOŁY!B40</f>
        <v>Szulakiewicz Maurycy</v>
      </c>
      <c r="R42" s="82">
        <f>PROTOKOŁY!N40</f>
        <v>405.5</v>
      </c>
      <c r="S42" s="73">
        <f t="shared" si="3"/>
        <v>405.5</v>
      </c>
      <c r="T42" s="73">
        <v>4.8E-06</v>
      </c>
      <c r="U42" s="83">
        <v>39</v>
      </c>
    </row>
    <row r="43" spans="2:21" ht="12.75">
      <c r="B43" s="78">
        <v>40</v>
      </c>
      <c r="C43" s="79" t="str">
        <f t="shared" si="0"/>
        <v>Koperski Adam</v>
      </c>
      <c r="D43" s="80" t="str">
        <f>VLOOKUP(C43,PROTOKOŁY!$B$2:$D$300,3,FALSE)</f>
        <v>SP Krosno</v>
      </c>
      <c r="E43" s="81">
        <f t="shared" si="1"/>
        <v>349.9000084</v>
      </c>
      <c r="O43" s="75">
        <f t="shared" si="2"/>
        <v>419.80000490000003</v>
      </c>
      <c r="P43" s="73" t="str">
        <f>PROTOKOŁY!B41</f>
        <v>Szmyt Stanisław</v>
      </c>
      <c r="R43" s="82">
        <f>PROTOKOŁY!N41</f>
        <v>419.8</v>
      </c>
      <c r="S43" s="73">
        <f t="shared" si="3"/>
        <v>419.8</v>
      </c>
      <c r="T43" s="73">
        <v>4.9E-06</v>
      </c>
      <c r="U43" s="83">
        <v>40</v>
      </c>
    </row>
    <row r="44" spans="2:21" ht="12.75">
      <c r="B44" s="78">
        <v>41</v>
      </c>
      <c r="C44" s="79" t="str">
        <f t="shared" si="0"/>
        <v>Kabaciński Patryk</v>
      </c>
      <c r="D44" s="80" t="str">
        <f>VLOOKUP(C44,PROTOKOŁY!$B$2:$D$300,3,FALSE)</f>
        <v>SP 2 Mosina</v>
      </c>
      <c r="E44" s="81">
        <f t="shared" si="1"/>
        <v>350.200005</v>
      </c>
      <c r="O44" s="75">
        <f t="shared" si="2"/>
        <v>350.200005</v>
      </c>
      <c r="P44" s="73" t="str">
        <f>PROTOKOŁY!B42</f>
        <v>Kabaciński Patryk</v>
      </c>
      <c r="R44" s="82">
        <f>PROTOKOŁY!N42</f>
        <v>350.2</v>
      </c>
      <c r="S44" s="73">
        <f t="shared" si="3"/>
        <v>350.2</v>
      </c>
      <c r="T44" s="73">
        <v>4.9999999999999996E-06</v>
      </c>
      <c r="U44" s="83">
        <v>41</v>
      </c>
    </row>
    <row r="45" spans="2:21" ht="12.75">
      <c r="B45" s="78">
        <v>42</v>
      </c>
      <c r="C45" s="79" t="str">
        <f t="shared" si="0"/>
        <v>Dubisz Przemysław</v>
      </c>
      <c r="D45" s="80" t="str">
        <f>VLOOKUP(C45,PROTOKOŁY!$B$2:$D$300,3,FALSE)</f>
        <v>SP Ceradz Kościelny</v>
      </c>
      <c r="E45" s="81">
        <f t="shared" si="1"/>
        <v>350.6500145</v>
      </c>
      <c r="O45" s="75">
        <f t="shared" si="2"/>
        <v>500.0000051</v>
      </c>
      <c r="P45" s="73" t="str">
        <f>PROTOKOŁY!B43</f>
        <v>SZKOŁA</v>
      </c>
      <c r="R45" s="82">
        <f>PROTOKOŁY!N43</f>
        <v>0</v>
      </c>
      <c r="S45" s="73">
        <f t="shared" si="3"/>
        <v>500</v>
      </c>
      <c r="T45" s="73">
        <v>5.0999999999999995E-06</v>
      </c>
      <c r="U45" s="83">
        <v>42</v>
      </c>
    </row>
    <row r="46" spans="2:21" ht="12.75">
      <c r="B46" s="78">
        <v>43</v>
      </c>
      <c r="C46" s="79" t="str">
        <f t="shared" si="0"/>
        <v>Szcześniak Oliwier</v>
      </c>
      <c r="D46" s="80" t="str">
        <f>VLOOKUP(C46,PROTOKOŁY!$B$2:$D$300,3,FALSE)</f>
        <v>SP Wierzonka</v>
      </c>
      <c r="E46" s="81">
        <f t="shared" si="1"/>
        <v>351.7000137</v>
      </c>
      <c r="O46" s="75">
        <f t="shared" si="2"/>
        <v>344.1000052</v>
      </c>
      <c r="P46" s="73" t="str">
        <f>PROTOKOŁY!B44</f>
        <v>Tobys Przemysław</v>
      </c>
      <c r="R46" s="82">
        <f>PROTOKOŁY!N44</f>
        <v>344.1</v>
      </c>
      <c r="S46" s="73">
        <f t="shared" si="3"/>
        <v>344.1</v>
      </c>
      <c r="T46" s="73">
        <v>5.199999999999999E-06</v>
      </c>
      <c r="U46" s="83">
        <v>43</v>
      </c>
    </row>
    <row r="47" spans="2:21" ht="12.75">
      <c r="B47" s="78">
        <v>44</v>
      </c>
      <c r="C47" s="79" t="str">
        <f t="shared" si="0"/>
        <v>Demut Mikołaj</v>
      </c>
      <c r="D47" s="80" t="str">
        <f>VLOOKUP(C47,PROTOKOŁY!$B$2:$D$300,3,FALSE)</f>
        <v>SP 1 Mosina</v>
      </c>
      <c r="E47" s="81">
        <f t="shared" si="1"/>
        <v>351.9000053</v>
      </c>
      <c r="O47" s="75">
        <f t="shared" si="2"/>
        <v>351.9000053</v>
      </c>
      <c r="P47" s="73" t="str">
        <f>PROTOKOŁY!B45</f>
        <v>Demut Mikołaj</v>
      </c>
      <c r="R47" s="82">
        <f>PROTOKOŁY!N45</f>
        <v>351.9</v>
      </c>
      <c r="S47" s="73">
        <f t="shared" si="3"/>
        <v>351.9</v>
      </c>
      <c r="T47" s="73">
        <v>5.299999999999999E-06</v>
      </c>
      <c r="U47" s="83">
        <v>44</v>
      </c>
    </row>
    <row r="48" spans="2:21" ht="12.75">
      <c r="B48" s="78">
        <v>45</v>
      </c>
      <c r="C48" s="79" t="str">
        <f t="shared" si="0"/>
        <v>Karalus Dawid</v>
      </c>
      <c r="D48" s="80" t="str">
        <f>VLOOKUP(C48,PROTOKOŁY!$B$2:$D$300,3,FALSE)</f>
        <v>SP Kostrzyn</v>
      </c>
      <c r="E48" s="81">
        <f t="shared" si="1"/>
        <v>352.4000024</v>
      </c>
      <c r="O48" s="75">
        <f t="shared" si="2"/>
        <v>400.2000054</v>
      </c>
      <c r="P48" s="73" t="str">
        <f>PROTOKOŁY!B46</f>
        <v>Szczepaniak Łukasz</v>
      </c>
      <c r="R48" s="82">
        <f>PROTOKOŁY!N46</f>
        <v>400.2</v>
      </c>
      <c r="S48" s="73">
        <f t="shared" si="3"/>
        <v>400.2</v>
      </c>
      <c r="T48" s="73">
        <v>5.4E-06</v>
      </c>
      <c r="U48" s="83">
        <v>45</v>
      </c>
    </row>
    <row r="49" spans="2:21" ht="12.75">
      <c r="B49" s="78">
        <v>46</v>
      </c>
      <c r="C49" s="79" t="str">
        <f t="shared" si="0"/>
        <v>Nawrocki Łukasz</v>
      </c>
      <c r="D49" s="80" t="str">
        <f>VLOOKUP(C49,PROTOKOŁY!$B$2:$D$300,3,FALSE)</f>
        <v>SP 2 Murowana Goślina</v>
      </c>
      <c r="E49" s="81">
        <f t="shared" si="1"/>
        <v>353.2600076</v>
      </c>
      <c r="O49" s="75">
        <f t="shared" si="2"/>
        <v>403.3000055</v>
      </c>
      <c r="P49" s="73" t="str">
        <f>PROTOKOŁY!B47</f>
        <v>Pogonowski Piotr</v>
      </c>
      <c r="R49" s="82">
        <f>PROTOKOŁY!N47</f>
        <v>403.3</v>
      </c>
      <c r="S49" s="73">
        <f t="shared" si="3"/>
        <v>403.3</v>
      </c>
      <c r="T49" s="73">
        <v>5.5E-06</v>
      </c>
      <c r="U49" s="83">
        <v>46</v>
      </c>
    </row>
    <row r="50" spans="2:21" ht="12.75">
      <c r="B50" s="78">
        <v>47</v>
      </c>
      <c r="C50" s="79" t="str">
        <f t="shared" si="0"/>
        <v>Gębski Wojciech</v>
      </c>
      <c r="D50" s="80" t="str">
        <f>VLOOKUP(C50,PROTOKOŁY!$B$2:$D$300,3,FALSE)</f>
        <v>SP Krosno</v>
      </c>
      <c r="E50" s="81">
        <f t="shared" si="1"/>
        <v>353.6000083</v>
      </c>
      <c r="O50" s="75">
        <f t="shared" si="2"/>
        <v>342.0000056</v>
      </c>
      <c r="P50" s="73" t="str">
        <f>PROTOKOŁY!B48</f>
        <v>Lipiak Jacek</v>
      </c>
      <c r="R50" s="82">
        <f>PROTOKOŁY!N48</f>
        <v>342</v>
      </c>
      <c r="S50" s="73">
        <f t="shared" si="3"/>
        <v>342</v>
      </c>
      <c r="T50" s="73">
        <v>5.6E-06</v>
      </c>
      <c r="U50" s="83">
        <v>47</v>
      </c>
    </row>
    <row r="51" spans="2:21" ht="12.75">
      <c r="B51" s="78">
        <v>48</v>
      </c>
      <c r="C51" s="79" t="str">
        <f t="shared" si="0"/>
        <v>Leśniewicz Bartosz</v>
      </c>
      <c r="D51" s="80" t="str">
        <f>VLOOKUP(C51,PROTOKOŁY!$B$2:$D$300,3,FALSE)</f>
        <v>SP 1 Mosina</v>
      </c>
      <c r="E51" s="81">
        <f t="shared" si="1"/>
        <v>355.6000057</v>
      </c>
      <c r="O51" s="75">
        <f t="shared" si="2"/>
        <v>355.6000057</v>
      </c>
      <c r="P51" s="73" t="str">
        <f>PROTOKOŁY!B49</f>
        <v>Leśniewicz Bartosz</v>
      </c>
      <c r="R51" s="82">
        <f>PROTOKOŁY!N49</f>
        <v>355.6</v>
      </c>
      <c r="S51" s="73">
        <f t="shared" si="3"/>
        <v>355.6</v>
      </c>
      <c r="T51" s="73">
        <v>5.7E-06</v>
      </c>
      <c r="U51" s="83">
        <v>48</v>
      </c>
    </row>
    <row r="52" spans="2:21" ht="12.75">
      <c r="B52" s="78">
        <v>49</v>
      </c>
      <c r="C52" s="79" t="str">
        <f t="shared" si="0"/>
        <v>Hoszowski Michał</v>
      </c>
      <c r="D52" s="80" t="str">
        <f>VLOOKUP(C52,PROTOKOŁY!$B$2:$D$300,3,FALSE)</f>
        <v>SP Rokietnica</v>
      </c>
      <c r="E52" s="81">
        <f t="shared" si="1"/>
        <v>358.3000119</v>
      </c>
      <c r="O52" s="75">
        <f t="shared" si="2"/>
        <v>500.0000058</v>
      </c>
      <c r="P52" s="73" t="str">
        <f>PROTOKOŁY!B50</f>
        <v>SZKOŁA</v>
      </c>
      <c r="R52" s="82">
        <f>PROTOKOŁY!N50</f>
        <v>0</v>
      </c>
      <c r="S52" s="73">
        <f t="shared" si="3"/>
        <v>500</v>
      </c>
      <c r="T52" s="73">
        <v>5.7999999999999995E-06</v>
      </c>
      <c r="U52" s="83">
        <v>49</v>
      </c>
    </row>
    <row r="53" spans="2:21" ht="12.75">
      <c r="B53" s="78">
        <v>50</v>
      </c>
      <c r="C53" s="79" t="str">
        <f t="shared" si="0"/>
        <v>Gryska łukasz</v>
      </c>
      <c r="D53" s="80" t="str">
        <f>VLOOKUP(C53,PROTOKOŁY!$B$2:$D$300,3,FALSE)</f>
        <v>SP 2 Luboń</v>
      </c>
      <c r="E53" s="81">
        <f t="shared" si="1"/>
        <v>358.8000113</v>
      </c>
      <c r="O53" s="75">
        <f t="shared" si="2"/>
        <v>406.9000059</v>
      </c>
      <c r="P53" s="73" t="str">
        <f>PROTOKOŁY!B51</f>
        <v>Jóźwiak Szymon</v>
      </c>
      <c r="R53" s="82">
        <f>PROTOKOŁY!N51</f>
        <v>406.9</v>
      </c>
      <c r="S53" s="73">
        <f t="shared" si="3"/>
        <v>406.9</v>
      </c>
      <c r="T53" s="73">
        <v>5.899999999999999E-06</v>
      </c>
      <c r="U53" s="83">
        <v>50</v>
      </c>
    </row>
    <row r="54" spans="2:21" ht="12.75">
      <c r="B54" s="78">
        <v>51</v>
      </c>
      <c r="C54" s="79" t="str">
        <f t="shared" si="0"/>
        <v>Just Mikołaj</v>
      </c>
      <c r="D54" s="80" t="str">
        <f>VLOOKUP(C54,PROTOKOŁY!$B$2:$D$300,3,FALSE)</f>
        <v>SP Rokietnica</v>
      </c>
      <c r="E54" s="81">
        <f t="shared" si="1"/>
        <v>359.400012</v>
      </c>
      <c r="O54" s="75">
        <f t="shared" si="2"/>
        <v>411.500006</v>
      </c>
      <c r="P54" s="73" t="str">
        <f>PROTOKOŁY!B52</f>
        <v>Śliwiński jakub</v>
      </c>
      <c r="R54" s="82">
        <f>PROTOKOŁY!N52</f>
        <v>411.5</v>
      </c>
      <c r="S54" s="73">
        <f t="shared" si="3"/>
        <v>411.5</v>
      </c>
      <c r="T54" s="73">
        <v>5.999999999999999E-06</v>
      </c>
      <c r="U54" s="83">
        <v>51</v>
      </c>
    </row>
    <row r="55" spans="2:21" ht="12.75">
      <c r="B55" s="78">
        <v>52</v>
      </c>
      <c r="C55" s="79" t="str">
        <f t="shared" si="0"/>
        <v>Czekała Antoni</v>
      </c>
      <c r="D55" s="80" t="str">
        <f>VLOOKUP(C55,PROTOKOŁY!$B$2:$D$300,3,FALSE)</f>
        <v>SP Stęszew</v>
      </c>
      <c r="E55" s="81">
        <f t="shared" si="1"/>
        <v>359.9000063</v>
      </c>
      <c r="O55" s="75">
        <f t="shared" si="2"/>
        <v>408.5000061</v>
      </c>
      <c r="P55" s="73" t="str">
        <f>PROTOKOŁY!B53</f>
        <v>Żaba Paweł</v>
      </c>
      <c r="R55" s="82">
        <f>PROTOKOŁY!N53</f>
        <v>408.5</v>
      </c>
      <c r="S55" s="73">
        <f t="shared" si="3"/>
        <v>408.5</v>
      </c>
      <c r="T55" s="73">
        <v>6.099999999999999E-06</v>
      </c>
      <c r="U55" s="83">
        <v>52</v>
      </c>
    </row>
    <row r="56" spans="2:21" ht="12.75">
      <c r="B56" s="78">
        <v>53</v>
      </c>
      <c r="C56" s="79" t="str">
        <f t="shared" si="0"/>
        <v>Kwitowski Damian</v>
      </c>
      <c r="D56" s="80" t="str">
        <f>VLOOKUP(C56,PROTOKOŁY!$B$2:$D$300,3,FALSE)</f>
        <v>SP 5 Swarzędz</v>
      </c>
      <c r="E56" s="81">
        <f t="shared" si="1"/>
        <v>359.90000899999995</v>
      </c>
      <c r="O56" s="75">
        <f t="shared" si="2"/>
        <v>408.0000062</v>
      </c>
      <c r="P56" s="73" t="str">
        <f>PROTOKOŁY!B54</f>
        <v>Cieniawa Jakub</v>
      </c>
      <c r="R56" s="82">
        <f>PROTOKOŁY!N54</f>
        <v>408</v>
      </c>
      <c r="S56" s="73">
        <f t="shared" si="3"/>
        <v>408</v>
      </c>
      <c r="T56" s="73">
        <v>6.199999999999999E-06</v>
      </c>
      <c r="U56" s="83">
        <v>53</v>
      </c>
    </row>
    <row r="57" spans="2:21" ht="12.75">
      <c r="B57" s="78">
        <v>54</v>
      </c>
      <c r="C57" s="79" t="str">
        <f t="shared" si="0"/>
        <v>Szczepaniak Łukasz</v>
      </c>
      <c r="D57" s="80" t="str">
        <f>VLOOKUP(C57,PROTOKOŁY!$B$2:$D$300,3,FALSE)</f>
        <v>SP 1 Mosina</v>
      </c>
      <c r="E57" s="81">
        <f t="shared" si="1"/>
        <v>400.2000054</v>
      </c>
      <c r="O57" s="75">
        <f t="shared" si="2"/>
        <v>359.9000063</v>
      </c>
      <c r="P57" s="73" t="str">
        <f>PROTOKOŁY!B55</f>
        <v>Czekała Antoni</v>
      </c>
      <c r="R57" s="82">
        <f>PROTOKOŁY!N55</f>
        <v>359.9</v>
      </c>
      <c r="S57" s="73">
        <f t="shared" si="3"/>
        <v>359.9</v>
      </c>
      <c r="T57" s="73">
        <v>6.3E-06</v>
      </c>
      <c r="U57" s="83">
        <v>54</v>
      </c>
    </row>
    <row r="58" spans="2:21" ht="12.75">
      <c r="B58" s="78">
        <v>55</v>
      </c>
      <c r="C58" s="79" t="str">
        <f t="shared" si="0"/>
        <v>Brzuska Jakub</v>
      </c>
      <c r="D58" s="80" t="str">
        <f>VLOOKUP(C58,PROTOKOŁY!$B$2:$D$300,3,FALSE)</f>
        <v>SP Krosno</v>
      </c>
      <c r="E58" s="81">
        <f t="shared" si="1"/>
        <v>400.40000799999996</v>
      </c>
      <c r="O58" s="75">
        <f t="shared" si="2"/>
        <v>500.0000064</v>
      </c>
      <c r="P58" s="73">
        <f>PROTOKOŁY!B56</f>
        <v>0</v>
      </c>
      <c r="R58" s="82">
        <f>PROTOKOŁY!N56</f>
        <v>0</v>
      </c>
      <c r="S58" s="73">
        <f t="shared" si="3"/>
        <v>500</v>
      </c>
      <c r="T58" s="73">
        <v>6.4E-06</v>
      </c>
      <c r="U58" s="83">
        <v>55</v>
      </c>
    </row>
    <row r="59" spans="2:21" ht="12.75">
      <c r="B59" s="78">
        <v>56</v>
      </c>
      <c r="C59" s="79" t="str">
        <f t="shared" si="0"/>
        <v>Jóskowiak Michał</v>
      </c>
      <c r="D59" s="80" t="str">
        <f>VLOOKUP(C59,PROTOKOŁY!$B$2:$D$300,3,FALSE)</f>
        <v>SP 5 Swarzędz</v>
      </c>
      <c r="E59" s="81">
        <f t="shared" si="1"/>
        <v>401.4000092</v>
      </c>
      <c r="O59" s="75">
        <f t="shared" si="2"/>
        <v>500.0000065</v>
      </c>
      <c r="P59" s="73" t="str">
        <f>PROTOKOŁY!B57</f>
        <v>SZKOŁA</v>
      </c>
      <c r="R59" s="82">
        <f>PROTOKOŁY!N57</f>
        <v>0</v>
      </c>
      <c r="S59" s="73">
        <f t="shared" si="3"/>
        <v>500</v>
      </c>
      <c r="T59" s="73">
        <v>6.5E-06</v>
      </c>
      <c r="U59" s="83">
        <v>56</v>
      </c>
    </row>
    <row r="60" spans="2:21" ht="12.75">
      <c r="B60" s="78">
        <v>57</v>
      </c>
      <c r="C60" s="79" t="str">
        <f t="shared" si="0"/>
        <v>Rais Mateusz</v>
      </c>
      <c r="D60" s="80" t="str">
        <f>VLOOKUP(C60,PROTOKOŁY!$B$2:$D$300,3,FALSE)</f>
        <v>SP Wierzonka</v>
      </c>
      <c r="E60" s="81">
        <f t="shared" si="1"/>
        <v>401.8000138</v>
      </c>
      <c r="O60" s="75">
        <f t="shared" si="2"/>
        <v>425.5000066</v>
      </c>
      <c r="P60" s="73" t="str">
        <f>PROTOKOŁY!B58</f>
        <v>Polaczyk jkub</v>
      </c>
      <c r="R60" s="82">
        <f>PROTOKOŁY!N58</f>
        <v>425.5</v>
      </c>
      <c r="S60" s="73">
        <f t="shared" si="3"/>
        <v>425.5</v>
      </c>
      <c r="T60" s="73">
        <v>6.5999999999999995E-06</v>
      </c>
      <c r="U60" s="83">
        <v>57</v>
      </c>
    </row>
    <row r="61" spans="2:21" ht="12.75">
      <c r="B61" s="78">
        <v>58</v>
      </c>
      <c r="C61" s="79" t="str">
        <f t="shared" si="0"/>
        <v>Miazek Michał</v>
      </c>
      <c r="D61" s="80" t="str">
        <f>VLOOKUP(C61,PROTOKOŁY!$B$2:$D$300,3,FALSE)</f>
        <v>SP 5 Swarzędz</v>
      </c>
      <c r="E61" s="81">
        <f t="shared" si="1"/>
        <v>402.4000087</v>
      </c>
      <c r="O61" s="75">
        <f t="shared" si="2"/>
        <v>338.90000669999995</v>
      </c>
      <c r="P61" s="73" t="str">
        <f>PROTOKOŁY!B59</f>
        <v>Sawicki Miłosz</v>
      </c>
      <c r="R61" s="82">
        <f>PROTOKOŁY!N59</f>
        <v>338.9</v>
      </c>
      <c r="S61" s="73">
        <f t="shared" si="3"/>
        <v>338.9</v>
      </c>
      <c r="T61" s="73">
        <v>6.699999999999999E-06</v>
      </c>
      <c r="U61" s="83">
        <v>58</v>
      </c>
    </row>
    <row r="62" spans="2:21" ht="12.75">
      <c r="B62" s="78">
        <v>59</v>
      </c>
      <c r="C62" s="79" t="str">
        <f t="shared" si="0"/>
        <v>Baraniak Mikołaj</v>
      </c>
      <c r="D62" s="80" t="str">
        <f>VLOOKUP(C62,PROTOKOŁY!$B$2:$D$300,3,FALSE)</f>
        <v>SP 2 Mosina</v>
      </c>
      <c r="E62" s="81">
        <f t="shared" si="1"/>
        <v>403.10000460000003</v>
      </c>
      <c r="O62" s="75">
        <f t="shared" si="2"/>
        <v>416.6000068</v>
      </c>
      <c r="P62" s="73" t="str">
        <f>PROTOKOŁY!B60</f>
        <v>Możdżeń Antoni</v>
      </c>
      <c r="R62" s="82">
        <f>PROTOKOŁY!N60</f>
        <v>416.6</v>
      </c>
      <c r="S62" s="73">
        <f t="shared" si="3"/>
        <v>416.6</v>
      </c>
      <c r="T62" s="73">
        <v>6.799999999999999E-06</v>
      </c>
      <c r="U62" s="83">
        <v>59</v>
      </c>
    </row>
    <row r="63" spans="2:21" ht="12.75">
      <c r="B63" s="78">
        <v>60</v>
      </c>
      <c r="C63" s="79" t="str">
        <f t="shared" si="0"/>
        <v>Pogonowski Piotr</v>
      </c>
      <c r="D63" s="80" t="str">
        <f>VLOOKUP(C63,PROTOKOŁY!$B$2:$D$300,3,FALSE)</f>
        <v>SP 1 Mosina</v>
      </c>
      <c r="E63" s="81">
        <f t="shared" si="1"/>
        <v>403.3000055</v>
      </c>
      <c r="O63" s="75">
        <f t="shared" si="2"/>
        <v>329.7000069</v>
      </c>
      <c r="P63" s="73" t="str">
        <f>PROTOKOŁY!B61</f>
        <v>Stolarki Arkadiusz</v>
      </c>
      <c r="R63" s="82">
        <f>PROTOKOŁY!N61</f>
        <v>329.7</v>
      </c>
      <c r="S63" s="73">
        <f t="shared" si="3"/>
        <v>329.7</v>
      </c>
      <c r="T63" s="73">
        <v>6.899999999999999E-06</v>
      </c>
      <c r="U63" s="83">
        <v>60</v>
      </c>
    </row>
    <row r="64" spans="2:21" ht="12.75">
      <c r="B64" s="78">
        <v>61</v>
      </c>
      <c r="C64" s="79" t="str">
        <f t="shared" si="0"/>
        <v>Kwitkowski Bartosz</v>
      </c>
      <c r="D64" s="80" t="str">
        <f>VLOOKUP(C64,PROTOKOŁY!$B$2:$D$300,3,FALSE)</f>
        <v>SP Krosno</v>
      </c>
      <c r="E64" s="81">
        <f t="shared" si="1"/>
        <v>403.8000085</v>
      </c>
      <c r="O64" s="75">
        <f t="shared" si="2"/>
        <v>346.000007</v>
      </c>
      <c r="P64" s="73" t="str">
        <f>PROTOKOŁY!B62</f>
        <v>Beszterda Kamil</v>
      </c>
      <c r="R64" s="82">
        <f>PROTOKOŁY!N62</f>
        <v>346</v>
      </c>
      <c r="S64" s="73">
        <f t="shared" si="3"/>
        <v>346</v>
      </c>
      <c r="T64" s="73">
        <v>7E-06</v>
      </c>
      <c r="U64" s="83">
        <v>61</v>
      </c>
    </row>
    <row r="65" spans="2:21" ht="12.75">
      <c r="B65" s="78">
        <v>62</v>
      </c>
      <c r="C65" s="79" t="str">
        <f t="shared" si="0"/>
        <v>Kleczka Jakub</v>
      </c>
      <c r="D65" s="80" t="str">
        <f>VLOOKUP(C65,PROTOKOŁY!$B$2:$D$300,3,FALSE)</f>
        <v>SP 3 Luboń</v>
      </c>
      <c r="E65" s="81">
        <f t="shared" si="1"/>
        <v>403.90001029999996</v>
      </c>
      <c r="O65" s="75">
        <f t="shared" si="2"/>
        <v>500.0000071</v>
      </c>
      <c r="P65" s="73">
        <f>PROTOKOŁY!B63</f>
        <v>0</v>
      </c>
      <c r="R65" s="82">
        <f>PROTOKOŁY!N63</f>
        <v>0</v>
      </c>
      <c r="S65" s="73">
        <f t="shared" si="3"/>
        <v>500</v>
      </c>
      <c r="T65" s="73">
        <v>7.1E-06</v>
      </c>
      <c r="U65" s="83">
        <v>62</v>
      </c>
    </row>
    <row r="66" spans="2:21" ht="12.75">
      <c r="B66" s="78">
        <v>63</v>
      </c>
      <c r="C66" s="79" t="str">
        <f t="shared" si="0"/>
        <v>Durczak Paweł</v>
      </c>
      <c r="D66" s="80" t="str">
        <f>VLOOKUP(C66,PROTOKOŁY!$B$2:$D$300,3,FALSE)</f>
        <v>SP Ceradz Kościelny</v>
      </c>
      <c r="E66" s="81">
        <f t="shared" si="1"/>
        <v>404.0000148</v>
      </c>
      <c r="O66" s="75">
        <f t="shared" si="2"/>
        <v>500.0000072</v>
      </c>
      <c r="P66" s="73" t="str">
        <f>PROTOKOŁY!B64</f>
        <v>SZKOŁA</v>
      </c>
      <c r="R66" s="82">
        <f>PROTOKOŁY!N64</f>
        <v>0</v>
      </c>
      <c r="S66" s="73">
        <f t="shared" si="3"/>
        <v>500</v>
      </c>
      <c r="T66" s="73">
        <v>7.2E-06</v>
      </c>
      <c r="U66" s="83">
        <v>63</v>
      </c>
    </row>
    <row r="67" spans="2:21" ht="12.75">
      <c r="B67" s="78">
        <v>64</v>
      </c>
      <c r="C67" s="79" t="str">
        <f t="shared" si="0"/>
        <v>Cholenicki Piotr</v>
      </c>
      <c r="D67" s="80" t="str">
        <f>VLOOKUP(C67,PROTOKOŁY!$B$2:$D$300,3,FALSE)</f>
        <v>SP 5 Swarzędz</v>
      </c>
      <c r="E67" s="81">
        <f t="shared" si="1"/>
        <v>404.3000091</v>
      </c>
      <c r="O67" s="75">
        <f t="shared" si="2"/>
        <v>331.5000073</v>
      </c>
      <c r="P67" s="73" t="str">
        <f>PROTOKOŁY!B65</f>
        <v>Błachowiak Mateusz</v>
      </c>
      <c r="R67" s="82">
        <f>PROTOKOŁY!N65</f>
        <v>331.5</v>
      </c>
      <c r="S67" s="73">
        <f t="shared" si="3"/>
        <v>331.5</v>
      </c>
      <c r="T67" s="73">
        <v>7.2999999999999996E-06</v>
      </c>
      <c r="U67" s="83">
        <v>64</v>
      </c>
    </row>
    <row r="68" spans="2:21" ht="12.75">
      <c r="B68" s="78">
        <v>65</v>
      </c>
      <c r="C68" s="79" t="str">
        <f aca="true" t="shared" si="4" ref="C68:C131">VLOOKUP(E68,O$4:P$260,2,FALSE)</f>
        <v>Mikołajczak Jakub</v>
      </c>
      <c r="D68" s="80" t="str">
        <f>VLOOKUP(C68,PROTOKOŁY!$B$2:$D$300,3,FALSE)</f>
        <v>Puszczykowo1.</v>
      </c>
      <c r="E68" s="81">
        <f aca="true" t="shared" si="5" ref="E68:E131">SMALL(O$4:O$260,U68)</f>
        <v>405.1000015</v>
      </c>
      <c r="O68" s="75">
        <f t="shared" si="2"/>
        <v>344.0000074</v>
      </c>
      <c r="P68" s="73" t="str">
        <f>PROTOKOŁY!B66</f>
        <v>Zachwyc Marcel</v>
      </c>
      <c r="R68" s="82">
        <f>PROTOKOŁY!N66</f>
        <v>344</v>
      </c>
      <c r="S68" s="73">
        <f t="shared" si="3"/>
        <v>344</v>
      </c>
      <c r="T68" s="73">
        <v>7.3999999999999995E-06</v>
      </c>
      <c r="U68" s="83">
        <v>65</v>
      </c>
    </row>
    <row r="69" spans="2:21" ht="12.75">
      <c r="B69" s="78">
        <v>66</v>
      </c>
      <c r="C69" s="79" t="str">
        <f t="shared" si="4"/>
        <v>Braun Filip</v>
      </c>
      <c r="D69" s="80" t="str">
        <f>VLOOKUP(C69,PROTOKOŁY!$B$2:$D$300,3,FALSE)</f>
        <v>SP Rokietnica</v>
      </c>
      <c r="E69" s="81">
        <f t="shared" si="5"/>
        <v>405.2000117</v>
      </c>
      <c r="O69" s="75">
        <f aca="true" t="shared" si="6" ref="O69:O132">S69+T69</f>
        <v>349.20000749999997</v>
      </c>
      <c r="P69" s="73" t="str">
        <f>PROTOKOŁY!B67</f>
        <v>Bromberek Igor</v>
      </c>
      <c r="R69" s="82">
        <f>PROTOKOŁY!N67</f>
        <v>349.2</v>
      </c>
      <c r="S69" s="73">
        <f aca="true" t="shared" si="7" ref="S69:S132">IF(R69=0,500,R69)</f>
        <v>349.2</v>
      </c>
      <c r="T69" s="73">
        <v>7.499999999999999E-06</v>
      </c>
      <c r="U69" s="83">
        <v>66</v>
      </c>
    </row>
    <row r="70" spans="2:21" ht="12.75">
      <c r="B70" s="78">
        <v>67</v>
      </c>
      <c r="C70" s="79" t="str">
        <f t="shared" si="4"/>
        <v>Szweda Aleksandra</v>
      </c>
      <c r="D70" s="80" t="str">
        <f>VLOOKUP(C70,PROTOKOŁY!$B$2:$D$300,3,FALSE)</f>
        <v>SP Ceradz Kościelny</v>
      </c>
      <c r="E70" s="81">
        <f t="shared" si="5"/>
        <v>405.28001439999997</v>
      </c>
      <c r="O70" s="75">
        <f t="shared" si="6"/>
        <v>353.2600076</v>
      </c>
      <c r="P70" s="73" t="str">
        <f>PROTOKOŁY!B68</f>
        <v>Nawrocki Łukasz</v>
      </c>
      <c r="R70" s="82">
        <f>PROTOKOŁY!N68</f>
        <v>353.26</v>
      </c>
      <c r="S70" s="73">
        <f t="shared" si="7"/>
        <v>353.26</v>
      </c>
      <c r="T70" s="73">
        <v>7.599999999999999E-06</v>
      </c>
      <c r="U70" s="83">
        <v>67</v>
      </c>
    </row>
    <row r="71" spans="2:21" ht="12.75">
      <c r="B71" s="78">
        <v>68</v>
      </c>
      <c r="C71" s="79" t="str">
        <f t="shared" si="4"/>
        <v>Szulakiewicz Maurycy</v>
      </c>
      <c r="D71" s="80" t="str">
        <f>VLOOKUP(C71,PROTOKOŁY!$B$2:$D$300,3,FALSE)</f>
        <v>SP 2 Mosina</v>
      </c>
      <c r="E71" s="81">
        <f t="shared" si="5"/>
        <v>405.5000048</v>
      </c>
      <c r="O71" s="75">
        <f t="shared" si="6"/>
        <v>416.2000077</v>
      </c>
      <c r="P71" s="73" t="str">
        <f>PROTOKOŁY!B69</f>
        <v>Marcinkowski Daniel</v>
      </c>
      <c r="R71" s="82">
        <f>PROTOKOŁY!N69</f>
        <v>416.2</v>
      </c>
      <c r="S71" s="73">
        <f t="shared" si="7"/>
        <v>416.2</v>
      </c>
      <c r="T71" s="73">
        <v>7.699999999999999E-06</v>
      </c>
      <c r="U71" s="83">
        <v>68</v>
      </c>
    </row>
    <row r="72" spans="2:21" ht="12.75">
      <c r="B72" s="78">
        <v>69</v>
      </c>
      <c r="C72" s="79" t="str">
        <f t="shared" si="4"/>
        <v>Kolwicz Jan</v>
      </c>
      <c r="D72" s="80" t="str">
        <f>VLOOKUP(C72,PROTOKOŁY!$B$2:$D$300,3,FALSE)</f>
        <v>SP Suchy Las</v>
      </c>
      <c r="E72" s="81">
        <f t="shared" si="5"/>
        <v>405.8000098</v>
      </c>
      <c r="O72" s="75">
        <f t="shared" si="6"/>
        <v>430.90000779999997</v>
      </c>
      <c r="P72" s="73" t="str">
        <f>PROTOKOŁY!B70</f>
        <v>Cur Kacper</v>
      </c>
      <c r="R72" s="82">
        <f>PROTOKOŁY!N70</f>
        <v>430.9</v>
      </c>
      <c r="S72" s="73">
        <f t="shared" si="7"/>
        <v>430.9</v>
      </c>
      <c r="T72" s="73">
        <v>7.8E-06</v>
      </c>
      <c r="U72" s="83">
        <v>69</v>
      </c>
    </row>
    <row r="73" spans="2:21" ht="12.75">
      <c r="B73" s="78">
        <v>70</v>
      </c>
      <c r="C73" s="79" t="str">
        <f t="shared" si="4"/>
        <v>Rataj Adrian</v>
      </c>
      <c r="D73" s="80" t="str">
        <f>VLOOKUP(C73,PROTOKOŁY!$B$2:$D$300,3,FALSE)</f>
        <v>SP Kórnik Bnin</v>
      </c>
      <c r="E73" s="81">
        <f t="shared" si="5"/>
        <v>406.2000035</v>
      </c>
      <c r="O73" s="75">
        <f t="shared" si="6"/>
        <v>500.0000079</v>
      </c>
      <c r="P73" s="73" t="str">
        <f>PROTOKOŁY!B71</f>
        <v>SZKOŁA</v>
      </c>
      <c r="R73" s="82">
        <f>PROTOKOŁY!N71</f>
        <v>0</v>
      </c>
      <c r="S73" s="73">
        <f t="shared" si="7"/>
        <v>500</v>
      </c>
      <c r="T73" s="73">
        <v>7.9E-06</v>
      </c>
      <c r="U73" s="83">
        <v>70</v>
      </c>
    </row>
    <row r="74" spans="2:21" ht="12.75">
      <c r="B74" s="78">
        <v>71</v>
      </c>
      <c r="C74" s="79" t="str">
        <f t="shared" si="4"/>
        <v>Ryżak Jakub</v>
      </c>
      <c r="D74" s="80" t="str">
        <f>VLOOKUP(C74,PROTOKOŁY!$B$2:$D$300,3,FALSE)</f>
        <v>SP 3 Luboń</v>
      </c>
      <c r="E74" s="81">
        <f t="shared" si="5"/>
        <v>406.4000102</v>
      </c>
      <c r="O74" s="75">
        <f t="shared" si="6"/>
        <v>400.40000799999996</v>
      </c>
      <c r="P74" s="73" t="str">
        <f>PROTOKOŁY!B72</f>
        <v>Brzuska Jakub</v>
      </c>
      <c r="R74" s="82">
        <f>PROTOKOŁY!N72</f>
        <v>400.4</v>
      </c>
      <c r="S74" s="73">
        <f t="shared" si="7"/>
        <v>400.4</v>
      </c>
      <c r="T74" s="73">
        <v>8E-06</v>
      </c>
      <c r="U74" s="83">
        <v>71</v>
      </c>
    </row>
    <row r="75" spans="2:21" ht="12.75">
      <c r="B75" s="78">
        <v>72</v>
      </c>
      <c r="C75" s="79" t="str">
        <f t="shared" si="4"/>
        <v>Jóźwiak Szymon</v>
      </c>
      <c r="D75" s="80" t="str">
        <f>VLOOKUP(C75,PROTOKOŁY!$B$2:$D$300,3,FALSE)</f>
        <v>SP Stęszew</v>
      </c>
      <c r="E75" s="81">
        <f t="shared" si="5"/>
        <v>406.9000059</v>
      </c>
      <c r="O75" s="75">
        <f t="shared" si="6"/>
        <v>348.8000081</v>
      </c>
      <c r="P75" s="73" t="str">
        <f>PROTOKOŁY!B73</f>
        <v>Kufel Patryk</v>
      </c>
      <c r="R75" s="82">
        <f>PROTOKOŁY!N73</f>
        <v>348.8</v>
      </c>
      <c r="S75" s="73">
        <f t="shared" si="7"/>
        <v>348.8</v>
      </c>
      <c r="T75" s="73">
        <v>8.1E-06</v>
      </c>
      <c r="U75" s="83">
        <v>72</v>
      </c>
    </row>
    <row r="76" spans="2:21" ht="12.75">
      <c r="B76" s="78">
        <v>73</v>
      </c>
      <c r="C76" s="79" t="str">
        <f t="shared" si="4"/>
        <v>Januszko Miłosz</v>
      </c>
      <c r="D76" s="80" t="str">
        <f>VLOOKUP(C76,PROTOKOŁY!$B$2:$D$300,3,FALSE)</f>
        <v>SP 3 Luboń</v>
      </c>
      <c r="E76" s="81">
        <f t="shared" si="5"/>
        <v>406.9000106</v>
      </c>
      <c r="O76" s="75">
        <f t="shared" si="6"/>
        <v>326.4000082</v>
      </c>
      <c r="P76" s="73" t="str">
        <f>PROTOKOŁY!B74</f>
        <v>Libera Mikołaj</v>
      </c>
      <c r="R76" s="82">
        <f>PROTOKOŁY!N74</f>
        <v>326.4</v>
      </c>
      <c r="S76" s="73">
        <f t="shared" si="7"/>
        <v>326.4</v>
      </c>
      <c r="T76" s="73">
        <v>8.2E-06</v>
      </c>
      <c r="U76" s="83">
        <v>73</v>
      </c>
    </row>
    <row r="77" spans="2:21" ht="12.75">
      <c r="B77" s="78">
        <v>74</v>
      </c>
      <c r="C77" s="79" t="str">
        <f t="shared" si="4"/>
        <v>Andryszak Kordian</v>
      </c>
      <c r="D77" s="80" t="str">
        <f>VLOOKUP(C77,PROTOKOŁY!$B$2:$D$300,3,FALSE)</f>
        <v>SP Kostrzyn</v>
      </c>
      <c r="E77" s="81">
        <f t="shared" si="5"/>
        <v>407.1000027</v>
      </c>
      <c r="O77" s="75">
        <f t="shared" si="6"/>
        <v>353.6000083</v>
      </c>
      <c r="P77" s="73" t="str">
        <f>PROTOKOŁY!B75</f>
        <v>Gębski Wojciech</v>
      </c>
      <c r="R77" s="82">
        <f>PROTOKOŁY!N75</f>
        <v>353.6</v>
      </c>
      <c r="S77" s="73">
        <f t="shared" si="7"/>
        <v>353.6</v>
      </c>
      <c r="T77" s="73">
        <v>8.3E-06</v>
      </c>
      <c r="U77" s="83">
        <v>74</v>
      </c>
    </row>
    <row r="78" spans="2:21" ht="12.75">
      <c r="B78" s="78">
        <v>75</v>
      </c>
      <c r="C78" s="79" t="str">
        <f t="shared" si="4"/>
        <v>Cieniawa Jakub</v>
      </c>
      <c r="D78" s="80" t="str">
        <f>VLOOKUP(C78,PROTOKOŁY!$B$2:$D$300,3,FALSE)</f>
        <v>SP Stęszew</v>
      </c>
      <c r="E78" s="81">
        <f t="shared" si="5"/>
        <v>408.0000062</v>
      </c>
      <c r="O78" s="75">
        <f t="shared" si="6"/>
        <v>349.9000084</v>
      </c>
      <c r="P78" s="73" t="str">
        <f>PROTOKOŁY!B76</f>
        <v>Koperski Adam</v>
      </c>
      <c r="R78" s="82">
        <f>PROTOKOŁY!N76</f>
        <v>349.9</v>
      </c>
      <c r="S78" s="73">
        <f t="shared" si="7"/>
        <v>349.9</v>
      </c>
      <c r="T78" s="73">
        <v>8.4E-06</v>
      </c>
      <c r="U78" s="83">
        <v>75</v>
      </c>
    </row>
    <row r="79" spans="2:21" ht="12.75">
      <c r="B79" s="78">
        <v>76</v>
      </c>
      <c r="C79" s="79" t="str">
        <f t="shared" si="4"/>
        <v>Biernacki Jakub</v>
      </c>
      <c r="D79" s="80" t="str">
        <f>VLOOKUP(C79,PROTOKOŁY!$B$2:$D$300,3,FALSE)</f>
        <v>SP 2 Luboń</v>
      </c>
      <c r="E79" s="81">
        <f t="shared" si="5"/>
        <v>408.10001120000004</v>
      </c>
      <c r="O79" s="75">
        <f t="shared" si="6"/>
        <v>403.8000085</v>
      </c>
      <c r="P79" s="73" t="str">
        <f>PROTOKOŁY!B77</f>
        <v>Kwitkowski Bartosz</v>
      </c>
      <c r="R79" s="82">
        <f>PROTOKOŁY!N77</f>
        <v>403.8</v>
      </c>
      <c r="S79" s="73">
        <f t="shared" si="7"/>
        <v>403.8</v>
      </c>
      <c r="T79" s="73">
        <v>8.5E-06</v>
      </c>
      <c r="U79" s="83">
        <v>76</v>
      </c>
    </row>
    <row r="80" spans="2:21" ht="12.75">
      <c r="B80" s="78">
        <v>77</v>
      </c>
      <c r="C80" s="79" t="str">
        <f t="shared" si="4"/>
        <v>Żaba Paweł</v>
      </c>
      <c r="D80" s="80" t="str">
        <f>VLOOKUP(C80,PROTOKOŁY!$B$2:$D$300,3,FALSE)</f>
        <v>SP Stęszew</v>
      </c>
      <c r="E80" s="81">
        <f t="shared" si="5"/>
        <v>408.5000061</v>
      </c>
      <c r="O80" s="75">
        <f t="shared" si="6"/>
        <v>500.0000086</v>
      </c>
      <c r="P80" s="73" t="str">
        <f>PROTOKOŁY!B78</f>
        <v>SZKOŁA</v>
      </c>
      <c r="R80" s="82">
        <f>PROTOKOŁY!N78</f>
        <v>0</v>
      </c>
      <c r="S80" s="73">
        <f t="shared" si="7"/>
        <v>500</v>
      </c>
      <c r="T80" s="73">
        <v>8.6E-06</v>
      </c>
      <c r="U80" s="83">
        <v>77</v>
      </c>
    </row>
    <row r="81" spans="2:21" ht="12.75">
      <c r="B81" s="78">
        <v>78</v>
      </c>
      <c r="C81" s="79" t="str">
        <f t="shared" si="4"/>
        <v>Zbierski Sebastian</v>
      </c>
      <c r="D81" s="80" t="str">
        <f>VLOOKUP(C81,PROTOKOŁY!$B$2:$D$300,3,FALSE)</f>
        <v>SP Rokietnica</v>
      </c>
      <c r="E81" s="81">
        <f t="shared" si="5"/>
        <v>408.90001159999997</v>
      </c>
      <c r="O81" s="75">
        <f t="shared" si="6"/>
        <v>402.4000087</v>
      </c>
      <c r="P81" s="73" t="str">
        <f>PROTOKOŁY!B79</f>
        <v>Miazek Michał</v>
      </c>
      <c r="R81" s="82">
        <f>PROTOKOŁY!N79</f>
        <v>402.4</v>
      </c>
      <c r="S81" s="73">
        <f t="shared" si="7"/>
        <v>402.4</v>
      </c>
      <c r="T81" s="73">
        <v>8.7E-06</v>
      </c>
      <c r="U81" s="83">
        <v>78</v>
      </c>
    </row>
    <row r="82" spans="2:21" ht="12.75">
      <c r="B82" s="78">
        <v>79</v>
      </c>
      <c r="C82" s="79" t="str">
        <f t="shared" si="4"/>
        <v>Wojda Norbert</v>
      </c>
      <c r="D82" s="80" t="str">
        <f>VLOOKUP(C82,PROTOKOŁY!$B$2:$D$300,3,FALSE)</f>
        <v>SP Modrze</v>
      </c>
      <c r="E82" s="81">
        <f t="shared" si="5"/>
        <v>409.6000126</v>
      </c>
      <c r="O82" s="75">
        <f t="shared" si="6"/>
        <v>322.5000088</v>
      </c>
      <c r="P82" s="73" t="str">
        <f>PROTOKOŁY!B80</f>
        <v>Malinowski Dastin</v>
      </c>
      <c r="R82" s="82">
        <f>PROTOKOŁY!N80</f>
        <v>322.5</v>
      </c>
      <c r="S82" s="73">
        <f t="shared" si="7"/>
        <v>322.5</v>
      </c>
      <c r="T82" s="73">
        <v>8.8E-06</v>
      </c>
      <c r="U82" s="83">
        <v>79</v>
      </c>
    </row>
    <row r="83" spans="2:21" ht="12.75">
      <c r="B83" s="78">
        <v>80</v>
      </c>
      <c r="C83" s="79" t="str">
        <f t="shared" si="4"/>
        <v>Pabisiak Krystian</v>
      </c>
      <c r="D83" s="80" t="str">
        <f>VLOOKUP(C83,PROTOKOŁY!$B$2:$D$300,3,FALSE)</f>
        <v>SP 1 Kórnik</v>
      </c>
      <c r="E83" s="81">
        <f t="shared" si="5"/>
        <v>409.70000419999997</v>
      </c>
      <c r="O83" s="75">
        <f t="shared" si="6"/>
        <v>344.60000890000003</v>
      </c>
      <c r="P83" s="73" t="str">
        <f>PROTOKOŁY!B81</f>
        <v>Barłkiewicz Maksymilian</v>
      </c>
      <c r="R83" s="82">
        <f>PROTOKOŁY!N81</f>
        <v>344.6</v>
      </c>
      <c r="S83" s="73">
        <f t="shared" si="7"/>
        <v>344.6</v>
      </c>
      <c r="T83" s="73">
        <v>8.9E-06</v>
      </c>
      <c r="U83" s="83">
        <v>80</v>
      </c>
    </row>
    <row r="84" spans="2:21" ht="12.75">
      <c r="B84" s="78">
        <v>81</v>
      </c>
      <c r="C84" s="79" t="str">
        <f t="shared" si="4"/>
        <v>Szejn Wiktor</v>
      </c>
      <c r="D84" s="80" t="str">
        <f>VLOOKUP(C84,PROTOKOŁY!$B$2:$D$300,3,FALSE)</f>
        <v>Puszczykowo1.</v>
      </c>
      <c r="E84" s="81">
        <f t="shared" si="5"/>
        <v>410.90000139999995</v>
      </c>
      <c r="O84" s="75">
        <f t="shared" si="6"/>
        <v>359.90000899999995</v>
      </c>
      <c r="P84" s="73" t="str">
        <f>PROTOKOŁY!B82</f>
        <v>Kwitowski Damian</v>
      </c>
      <c r="R84" s="82">
        <f>PROTOKOŁY!N82</f>
        <v>359.9</v>
      </c>
      <c r="S84" s="73">
        <f t="shared" si="7"/>
        <v>359.9</v>
      </c>
      <c r="T84" s="73">
        <v>9E-06</v>
      </c>
      <c r="U84" s="83">
        <v>81</v>
      </c>
    </row>
    <row r="85" spans="2:21" ht="12.75">
      <c r="B85" s="78">
        <v>82</v>
      </c>
      <c r="C85" s="79" t="str">
        <f t="shared" si="4"/>
        <v>Śliwiński jakub</v>
      </c>
      <c r="D85" s="80" t="str">
        <f>VLOOKUP(C85,PROTOKOŁY!$B$2:$D$300,3,FALSE)</f>
        <v>SP Stęszew</v>
      </c>
      <c r="E85" s="81">
        <f t="shared" si="5"/>
        <v>411.500006</v>
      </c>
      <c r="O85" s="75">
        <f t="shared" si="6"/>
        <v>404.3000091</v>
      </c>
      <c r="P85" s="73" t="str">
        <f>PROTOKOŁY!B83</f>
        <v>Cholenicki Piotr</v>
      </c>
      <c r="R85" s="82">
        <f>PROTOKOŁY!N83</f>
        <v>404.3</v>
      </c>
      <c r="S85" s="73">
        <f t="shared" si="7"/>
        <v>404.3</v>
      </c>
      <c r="T85" s="73">
        <v>9.100000000000001E-06</v>
      </c>
      <c r="U85" s="83">
        <v>82</v>
      </c>
    </row>
    <row r="86" spans="2:21" ht="12.75">
      <c r="B86" s="78">
        <v>83</v>
      </c>
      <c r="C86" s="79" t="str">
        <f t="shared" si="4"/>
        <v>Bladocha Adrian</v>
      </c>
      <c r="D86" s="80" t="str">
        <f>VLOOKUP(C86,PROTOKOŁY!$B$2:$D$300,3,FALSE)</f>
        <v>SP 1 Kórnik</v>
      </c>
      <c r="E86" s="81">
        <f t="shared" si="5"/>
        <v>412.60000410000004</v>
      </c>
      <c r="O86" s="75">
        <f t="shared" si="6"/>
        <v>401.4000092</v>
      </c>
      <c r="P86" s="73" t="str">
        <f>PROTOKOŁY!B84</f>
        <v>Jóskowiak Michał</v>
      </c>
      <c r="R86" s="82">
        <f>PROTOKOŁY!N84</f>
        <v>401.4</v>
      </c>
      <c r="S86" s="73">
        <f t="shared" si="7"/>
        <v>401.4</v>
      </c>
      <c r="T86" s="73">
        <v>9.2E-06</v>
      </c>
      <c r="U86" s="83">
        <v>83</v>
      </c>
    </row>
    <row r="87" spans="2:21" ht="12.75">
      <c r="B87" s="78">
        <v>84</v>
      </c>
      <c r="C87" s="79" t="str">
        <f t="shared" si="4"/>
        <v>Rembowski Jerzy</v>
      </c>
      <c r="D87" s="80" t="str">
        <f>VLOOKUP(C87,PROTOKOŁY!$B$2:$D$300,3,FALSE)</f>
        <v>Puszczykowo2.</v>
      </c>
      <c r="E87" s="81">
        <f t="shared" si="5"/>
        <v>413.5000019</v>
      </c>
      <c r="O87" s="75">
        <f t="shared" si="6"/>
        <v>500.0000093</v>
      </c>
      <c r="P87" s="73" t="str">
        <f>PROTOKOŁY!B85</f>
        <v>SZKOŁA</v>
      </c>
      <c r="R87" s="82">
        <f>PROTOKOŁY!N85</f>
        <v>0</v>
      </c>
      <c r="S87" s="73">
        <f t="shared" si="7"/>
        <v>500</v>
      </c>
      <c r="T87" s="73">
        <v>9.3E-06</v>
      </c>
      <c r="U87" s="83">
        <v>84</v>
      </c>
    </row>
    <row r="88" spans="2:21" ht="12.75">
      <c r="B88" s="78">
        <v>85</v>
      </c>
      <c r="C88" s="79" t="str">
        <f t="shared" si="4"/>
        <v>Martyniak Kamil</v>
      </c>
      <c r="D88" s="80" t="str">
        <f>VLOOKUP(C88,PROTOKOŁY!$B$2:$D$300,3,FALSE)</f>
        <v>SP Wierzonka</v>
      </c>
      <c r="E88" s="81">
        <f t="shared" si="5"/>
        <v>414.4000139</v>
      </c>
      <c r="O88" s="75">
        <f t="shared" si="6"/>
        <v>423.9000094</v>
      </c>
      <c r="P88" s="73" t="str">
        <f>PROTOKOŁY!B86</f>
        <v>Dylski Karol</v>
      </c>
      <c r="R88" s="82">
        <f>PROTOKOŁY!N86</f>
        <v>423.9</v>
      </c>
      <c r="S88" s="73">
        <f t="shared" si="7"/>
        <v>423.9</v>
      </c>
      <c r="T88" s="73">
        <v>9.4E-06</v>
      </c>
      <c r="U88" s="83">
        <v>85</v>
      </c>
    </row>
    <row r="89" spans="2:21" ht="12.75">
      <c r="B89" s="78">
        <v>86</v>
      </c>
      <c r="C89" s="79" t="str">
        <f t="shared" si="4"/>
        <v>Bąk Hubert</v>
      </c>
      <c r="D89" s="80" t="str">
        <f>VLOOKUP(C89,PROTOKOŁY!$B$2:$D$300,3,FALSE)</f>
        <v>SP Ceradz Kościelny</v>
      </c>
      <c r="E89" s="81">
        <f t="shared" si="5"/>
        <v>415.2900143</v>
      </c>
      <c r="O89" s="75">
        <f t="shared" si="6"/>
        <v>339.40000949999995</v>
      </c>
      <c r="P89" s="73" t="str">
        <f>PROTOKOŁY!B87</f>
        <v>Setlak Wojciech</v>
      </c>
      <c r="R89" s="82">
        <f>PROTOKOŁY!N87</f>
        <v>339.4</v>
      </c>
      <c r="S89" s="73">
        <f t="shared" si="7"/>
        <v>339.4</v>
      </c>
      <c r="T89" s="73">
        <v>9.5E-06</v>
      </c>
      <c r="U89" s="83">
        <v>86</v>
      </c>
    </row>
    <row r="90" spans="2:21" ht="12.75">
      <c r="B90" s="78">
        <v>87</v>
      </c>
      <c r="C90" s="79" t="str">
        <f t="shared" si="4"/>
        <v>Kelma Jakub</v>
      </c>
      <c r="D90" s="80" t="str">
        <f>VLOOKUP(C90,PROTOKOŁY!$B$2:$D$300,3,FALSE)</f>
        <v>SP Wierzonka</v>
      </c>
      <c r="E90" s="81">
        <f t="shared" si="5"/>
        <v>415.400014</v>
      </c>
      <c r="O90" s="75">
        <f t="shared" si="6"/>
        <v>345.8000096</v>
      </c>
      <c r="P90" s="73" t="str">
        <f>PROTOKOŁY!B88</f>
        <v>Adamczak Mateusz</v>
      </c>
      <c r="R90" s="82">
        <f>PROTOKOŁY!N88</f>
        <v>345.8</v>
      </c>
      <c r="S90" s="73">
        <f t="shared" si="7"/>
        <v>345.8</v>
      </c>
      <c r="T90" s="73">
        <v>9.6E-06</v>
      </c>
      <c r="U90" s="83">
        <v>87</v>
      </c>
    </row>
    <row r="91" spans="2:21" ht="12.75">
      <c r="B91" s="78">
        <v>88</v>
      </c>
      <c r="C91" s="79" t="str">
        <f t="shared" si="4"/>
        <v>Nowak Antek</v>
      </c>
      <c r="D91" s="80" t="str">
        <f>VLOOKUP(C91,PROTOKOŁY!$B$2:$D$300,3,FALSE)</f>
        <v>SP 3 Luboń</v>
      </c>
      <c r="E91" s="81">
        <f t="shared" si="5"/>
        <v>416.0000104</v>
      </c>
      <c r="O91" s="75">
        <f t="shared" si="6"/>
        <v>337.10000970000004</v>
      </c>
      <c r="P91" s="73" t="str">
        <f>PROTOKOŁY!B89</f>
        <v>Lisek Tomasz</v>
      </c>
      <c r="R91" s="82">
        <f>PROTOKOŁY!N89</f>
        <v>337.1</v>
      </c>
      <c r="S91" s="73">
        <f t="shared" si="7"/>
        <v>337.1</v>
      </c>
      <c r="T91" s="73">
        <v>9.7E-06</v>
      </c>
      <c r="U91" s="83">
        <v>88</v>
      </c>
    </row>
    <row r="92" spans="2:21" ht="12.75">
      <c r="B92" s="78">
        <v>89</v>
      </c>
      <c r="C92" s="79" t="str">
        <f t="shared" si="4"/>
        <v>Marcinkowski Daniel</v>
      </c>
      <c r="D92" s="80" t="str">
        <f>VLOOKUP(C92,PROTOKOŁY!$B$2:$D$300,3,FALSE)</f>
        <v>SP 2 Murowana Goślina</v>
      </c>
      <c r="E92" s="81">
        <f t="shared" si="5"/>
        <v>416.2000077</v>
      </c>
      <c r="O92" s="75">
        <f t="shared" si="6"/>
        <v>405.8000098</v>
      </c>
      <c r="P92" s="73" t="str">
        <f>PROTOKOŁY!B90</f>
        <v>Kolwicz Jan</v>
      </c>
      <c r="R92" s="82">
        <f>PROTOKOŁY!N90</f>
        <v>405.8</v>
      </c>
      <c r="S92" s="73">
        <f t="shared" si="7"/>
        <v>405.8</v>
      </c>
      <c r="T92" s="73">
        <v>9.800000000000001E-06</v>
      </c>
      <c r="U92" s="83">
        <v>89</v>
      </c>
    </row>
    <row r="93" spans="2:21" ht="12.75">
      <c r="B93" s="78">
        <v>90</v>
      </c>
      <c r="C93" s="79" t="str">
        <f t="shared" si="4"/>
        <v>Możdżeń Antoni</v>
      </c>
      <c r="D93" s="80" t="str">
        <f>VLOOKUP(C93,PROTOKOŁY!$B$2:$D$300,3,FALSE)</f>
        <v>SP Lusowo</v>
      </c>
      <c r="E93" s="81">
        <f t="shared" si="5"/>
        <v>416.6000068</v>
      </c>
      <c r="O93" s="75">
        <f t="shared" si="6"/>
        <v>347.60000990000003</v>
      </c>
      <c r="P93" s="73" t="str">
        <f>PROTOKOŁY!B91</f>
        <v>Pięta Hubert</v>
      </c>
      <c r="R93" s="82">
        <f>PROTOKOŁY!N91</f>
        <v>347.6</v>
      </c>
      <c r="S93" s="73">
        <f t="shared" si="7"/>
        <v>347.6</v>
      </c>
      <c r="T93" s="73">
        <v>9.9E-06</v>
      </c>
      <c r="U93" s="83">
        <v>90</v>
      </c>
    </row>
    <row r="94" spans="2:21" ht="12.75">
      <c r="B94" s="78">
        <v>91</v>
      </c>
      <c r="C94" s="79" t="str">
        <f t="shared" si="4"/>
        <v>Stanisławski Marcel</v>
      </c>
      <c r="D94" s="80" t="str">
        <f>VLOOKUP(C94,PROTOKOŁY!$B$2:$D$300,3,FALSE)</f>
        <v>SP Kostrzyn</v>
      </c>
      <c r="E94" s="81">
        <f t="shared" si="5"/>
        <v>416.90000249999997</v>
      </c>
      <c r="O94" s="75">
        <f t="shared" si="6"/>
        <v>500.00001</v>
      </c>
      <c r="P94" s="73" t="str">
        <f>PROTOKOŁY!B92</f>
        <v>SZKOŁA</v>
      </c>
      <c r="R94" s="82">
        <f>PROTOKOŁY!N92</f>
        <v>0</v>
      </c>
      <c r="S94" s="73">
        <f t="shared" si="7"/>
        <v>500</v>
      </c>
      <c r="T94" s="73">
        <v>1E-05</v>
      </c>
      <c r="U94" s="83">
        <v>91</v>
      </c>
    </row>
    <row r="95" spans="2:21" ht="12.75">
      <c r="B95" s="78">
        <v>92</v>
      </c>
      <c r="C95" s="79" t="str">
        <f t="shared" si="4"/>
        <v>Rozmiarek Mikołaj</v>
      </c>
      <c r="D95" s="80" t="str">
        <f>VLOOKUP(C95,PROTOKOŁY!$B$2:$D$300,3,FALSE)</f>
        <v>SP 2 Mosina</v>
      </c>
      <c r="E95" s="81">
        <f t="shared" si="5"/>
        <v>417.0000047</v>
      </c>
      <c r="O95" s="75">
        <f t="shared" si="6"/>
        <v>326.4000101</v>
      </c>
      <c r="P95" s="73" t="str">
        <f>PROTOKOŁY!B93</f>
        <v>Kordziński Tomek</v>
      </c>
      <c r="R95" s="82">
        <f>PROTOKOŁY!N93</f>
        <v>326.4</v>
      </c>
      <c r="S95" s="73">
        <f t="shared" si="7"/>
        <v>326.4</v>
      </c>
      <c r="T95" s="73">
        <v>1.01E-05</v>
      </c>
      <c r="U95" s="83">
        <v>92</v>
      </c>
    </row>
    <row r="96" spans="2:21" ht="12.75">
      <c r="B96" s="78">
        <v>93</v>
      </c>
      <c r="C96" s="79" t="str">
        <f t="shared" si="4"/>
        <v>Popławski Marcin</v>
      </c>
      <c r="D96" s="80" t="str">
        <f>VLOOKUP(C96,PROTOKOŁY!$B$2:$D$300,3,FALSE)</f>
        <v>Puszczykowo1.</v>
      </c>
      <c r="E96" s="81">
        <f t="shared" si="5"/>
        <v>417.10000110000004</v>
      </c>
      <c r="O96" s="75">
        <f t="shared" si="6"/>
        <v>406.4000102</v>
      </c>
      <c r="P96" s="73" t="str">
        <f>PROTOKOŁY!B94</f>
        <v>Ryżak Jakub</v>
      </c>
      <c r="R96" s="82">
        <f>PROTOKOŁY!N94</f>
        <v>406.4</v>
      </c>
      <c r="S96" s="73">
        <f t="shared" si="7"/>
        <v>406.4</v>
      </c>
      <c r="T96" s="73">
        <v>1.02E-05</v>
      </c>
      <c r="U96" s="83">
        <v>93</v>
      </c>
    </row>
    <row r="97" spans="2:21" ht="12.75">
      <c r="B97" s="78">
        <v>94</v>
      </c>
      <c r="C97" s="79" t="str">
        <f t="shared" si="4"/>
        <v>Stachowiak Bartosz</v>
      </c>
      <c r="D97" s="80" t="str">
        <f>VLOOKUP(C97,PROTOKOŁY!$B$2:$D$300,3,FALSE)</f>
        <v>SP Wierzonka</v>
      </c>
      <c r="E97" s="81">
        <f t="shared" si="5"/>
        <v>417.90001409999996</v>
      </c>
      <c r="O97" s="75">
        <f t="shared" si="6"/>
        <v>403.90001029999996</v>
      </c>
      <c r="P97" s="73" t="str">
        <f>PROTOKOŁY!B95</f>
        <v>Kleczka Jakub</v>
      </c>
      <c r="R97" s="82">
        <f>PROTOKOŁY!N95</f>
        <v>403.9</v>
      </c>
      <c r="S97" s="73">
        <f t="shared" si="7"/>
        <v>403.9</v>
      </c>
      <c r="T97" s="73">
        <v>1.03E-05</v>
      </c>
      <c r="U97" s="83">
        <v>94</v>
      </c>
    </row>
    <row r="98" spans="2:21" ht="12.75">
      <c r="B98" s="78">
        <v>95</v>
      </c>
      <c r="C98" s="79" t="str">
        <f t="shared" si="4"/>
        <v>Szmyt Stanisław</v>
      </c>
      <c r="D98" s="80" t="str">
        <f>VLOOKUP(C98,PROTOKOŁY!$B$2:$D$300,3,FALSE)</f>
        <v>SP 2 Mosina</v>
      </c>
      <c r="E98" s="81">
        <f t="shared" si="5"/>
        <v>419.80000490000003</v>
      </c>
      <c r="O98" s="75">
        <f t="shared" si="6"/>
        <v>416.0000104</v>
      </c>
      <c r="P98" s="73" t="str">
        <f>PROTOKOŁY!B96</f>
        <v>Nowak Antek</v>
      </c>
      <c r="R98" s="82">
        <f>PROTOKOŁY!N96</f>
        <v>416</v>
      </c>
      <c r="S98" s="73">
        <f t="shared" si="7"/>
        <v>416</v>
      </c>
      <c r="T98" s="73">
        <v>1.04E-05</v>
      </c>
      <c r="U98" s="83">
        <v>95</v>
      </c>
    </row>
    <row r="99" spans="2:21" ht="12.75">
      <c r="B99" s="78">
        <v>96</v>
      </c>
      <c r="C99" s="79" t="str">
        <f t="shared" si="4"/>
        <v>Michalski Piotr</v>
      </c>
      <c r="D99" s="80" t="str">
        <f>VLOOKUP(C99,PROTOKOŁY!$B$2:$D$300,3,FALSE)</f>
        <v>SP 3 Luboń</v>
      </c>
      <c r="E99" s="81">
        <f t="shared" si="5"/>
        <v>419.90001049999995</v>
      </c>
      <c r="O99" s="75">
        <f t="shared" si="6"/>
        <v>419.90001049999995</v>
      </c>
      <c r="P99" s="73" t="str">
        <f>PROTOKOŁY!B97</f>
        <v>Michalski Piotr</v>
      </c>
      <c r="R99" s="82">
        <f>PROTOKOŁY!N97</f>
        <v>419.9</v>
      </c>
      <c r="S99" s="73">
        <f t="shared" si="7"/>
        <v>419.9</v>
      </c>
      <c r="T99" s="73">
        <v>1.05E-05</v>
      </c>
      <c r="U99" s="83">
        <v>96</v>
      </c>
    </row>
    <row r="100" spans="2:21" ht="12.75">
      <c r="B100" s="78">
        <v>97</v>
      </c>
      <c r="C100" s="79" t="str">
        <f t="shared" si="4"/>
        <v>Walewicz Grzegorz</v>
      </c>
      <c r="D100" s="80" t="str">
        <f>VLOOKUP(C100,PROTOKOŁY!$B$2:$D$300,3,FALSE)</f>
        <v>SP Ceradz Kościelny</v>
      </c>
      <c r="E100" s="81">
        <f t="shared" si="5"/>
        <v>422.91001470000003</v>
      </c>
      <c r="O100" s="75">
        <f t="shared" si="6"/>
        <v>406.9000106</v>
      </c>
      <c r="P100" s="73" t="str">
        <f>PROTOKOŁY!B98</f>
        <v>Januszko Miłosz</v>
      </c>
      <c r="R100" s="82">
        <f>PROTOKOŁY!N98</f>
        <v>406.9</v>
      </c>
      <c r="S100" s="73">
        <f t="shared" si="7"/>
        <v>406.9</v>
      </c>
      <c r="T100" s="73">
        <v>1.06E-05</v>
      </c>
      <c r="U100" s="83">
        <v>97</v>
      </c>
    </row>
    <row r="101" spans="2:21" ht="12.75">
      <c r="B101" s="78">
        <v>98</v>
      </c>
      <c r="C101" s="79" t="str">
        <f t="shared" si="4"/>
        <v>Krzyżaniak Dawid</v>
      </c>
      <c r="D101" s="80" t="str">
        <f>VLOOKUP(C101,PROTOKOŁY!$B$2:$D$300,3,FALSE)</f>
        <v>Puszczykowo2.</v>
      </c>
      <c r="E101" s="81">
        <f t="shared" si="5"/>
        <v>423.300002</v>
      </c>
      <c r="O101" s="75">
        <f t="shared" si="6"/>
        <v>500.0000107</v>
      </c>
      <c r="P101" s="73" t="str">
        <f>PROTOKOŁY!B99</f>
        <v>SZKOŁA</v>
      </c>
      <c r="R101" s="82">
        <f>PROTOKOŁY!N99</f>
        <v>0</v>
      </c>
      <c r="S101" s="73">
        <f t="shared" si="7"/>
        <v>500</v>
      </c>
      <c r="T101" s="73">
        <v>1.0700000000000001E-05</v>
      </c>
      <c r="U101" s="83">
        <v>98</v>
      </c>
    </row>
    <row r="102" spans="2:21" ht="12.75">
      <c r="B102" s="78">
        <v>99</v>
      </c>
      <c r="C102" s="79" t="str">
        <f t="shared" si="4"/>
        <v>Dylski Karol</v>
      </c>
      <c r="D102" s="80" t="str">
        <f>VLOOKUP(C102,PROTOKOŁY!$B$2:$D$300,3,FALSE)</f>
        <v>SP Suchy Las</v>
      </c>
      <c r="E102" s="81">
        <f t="shared" si="5"/>
        <v>423.9000094</v>
      </c>
      <c r="O102" s="75">
        <f t="shared" si="6"/>
        <v>329.5000108</v>
      </c>
      <c r="P102" s="73" t="str">
        <f>PROTOKOŁY!B100</f>
        <v>Idziak Wiktor</v>
      </c>
      <c r="R102" s="82">
        <f>PROTOKOŁY!N100</f>
        <v>329.5</v>
      </c>
      <c r="S102" s="73">
        <f t="shared" si="7"/>
        <v>329.5</v>
      </c>
      <c r="T102" s="73">
        <v>1.08E-05</v>
      </c>
      <c r="U102" s="83">
        <v>99</v>
      </c>
    </row>
    <row r="103" spans="2:21" ht="12.75">
      <c r="B103" s="78">
        <v>100</v>
      </c>
      <c r="C103" s="79" t="str">
        <f t="shared" si="4"/>
        <v>Polaczyk jkub</v>
      </c>
      <c r="D103" s="80" t="str">
        <f>VLOOKUP(C103,PROTOKOŁY!$B$2:$D$300,3,FALSE)</f>
        <v>SP Lusowo</v>
      </c>
      <c r="E103" s="81">
        <f t="shared" si="5"/>
        <v>425.5000066</v>
      </c>
      <c r="O103" s="75">
        <f t="shared" si="6"/>
        <v>341.4000109</v>
      </c>
      <c r="P103" s="73" t="str">
        <f>PROTOKOŁY!B101</f>
        <v>Kordziński Szymon</v>
      </c>
      <c r="R103" s="82">
        <f>PROTOKOŁY!N101</f>
        <v>341.4</v>
      </c>
      <c r="S103" s="73">
        <f t="shared" si="7"/>
        <v>341.4</v>
      </c>
      <c r="T103" s="73">
        <v>1.09E-05</v>
      </c>
      <c r="U103" s="83">
        <v>100</v>
      </c>
    </row>
    <row r="104" spans="2:21" ht="12.75">
      <c r="B104" s="78">
        <v>101</v>
      </c>
      <c r="C104" s="79" t="str">
        <f t="shared" si="4"/>
        <v>Łukaszewicz Adam</v>
      </c>
      <c r="D104" s="80" t="str">
        <f>VLOOKUP(C104,PROTOKOŁY!$B$2:$D$300,3,FALSE)</f>
        <v>Puszczykowo2.</v>
      </c>
      <c r="E104" s="81">
        <f t="shared" si="5"/>
        <v>427.7000018</v>
      </c>
      <c r="O104" s="75">
        <f t="shared" si="6"/>
        <v>349.20001099999996</v>
      </c>
      <c r="P104" s="73" t="str">
        <f>PROTOKOŁY!B102</f>
        <v>Lewicki Jacek</v>
      </c>
      <c r="R104" s="82">
        <f>PROTOKOŁY!N102</f>
        <v>349.2</v>
      </c>
      <c r="S104" s="73">
        <f t="shared" si="7"/>
        <v>349.2</v>
      </c>
      <c r="T104" s="73">
        <v>1.1E-05</v>
      </c>
      <c r="U104" s="83">
        <v>101</v>
      </c>
    </row>
    <row r="105" spans="2:21" ht="12.75">
      <c r="B105" s="78">
        <v>102</v>
      </c>
      <c r="C105" s="79" t="str">
        <f t="shared" si="4"/>
        <v>Sobiak Oliwier</v>
      </c>
      <c r="D105" s="80" t="str">
        <f>VLOOKUP(C105,PROTOKOŁY!$B$2:$D$300,3,FALSE)</f>
        <v>SP 1 Kórnik</v>
      </c>
      <c r="E105" s="81">
        <f t="shared" si="5"/>
        <v>430.600004</v>
      </c>
      <c r="O105" s="75">
        <f t="shared" si="6"/>
        <v>348.9000111</v>
      </c>
      <c r="P105" s="73" t="str">
        <f>PROTOKOŁY!B103</f>
        <v>Białowąs Olek</v>
      </c>
      <c r="R105" s="82">
        <f>PROTOKOŁY!N103</f>
        <v>348.9</v>
      </c>
      <c r="S105" s="73">
        <f t="shared" si="7"/>
        <v>348.9</v>
      </c>
      <c r="T105" s="73">
        <v>1.11E-05</v>
      </c>
      <c r="U105" s="83">
        <v>102</v>
      </c>
    </row>
    <row r="106" spans="2:21" ht="12.75">
      <c r="B106" s="78">
        <v>103</v>
      </c>
      <c r="C106" s="79" t="str">
        <f t="shared" si="4"/>
        <v>Cur Kacper</v>
      </c>
      <c r="D106" s="80" t="str">
        <f>VLOOKUP(C106,PROTOKOŁY!$B$2:$D$300,3,FALSE)</f>
        <v>SP 2 Murowana Goślina</v>
      </c>
      <c r="E106" s="81">
        <f t="shared" si="5"/>
        <v>430.90000779999997</v>
      </c>
      <c r="O106" s="75">
        <f t="shared" si="6"/>
        <v>408.10001120000004</v>
      </c>
      <c r="P106" s="73" t="str">
        <f>PROTOKOŁY!B104</f>
        <v>Biernacki Jakub</v>
      </c>
      <c r="R106" s="82">
        <f>PROTOKOŁY!N104</f>
        <v>408.1</v>
      </c>
      <c r="S106" s="73">
        <f t="shared" si="7"/>
        <v>408.1</v>
      </c>
      <c r="T106" s="73">
        <v>1.12E-05</v>
      </c>
      <c r="U106" s="83">
        <v>103</v>
      </c>
    </row>
    <row r="107" spans="2:21" ht="12.75">
      <c r="B107" s="78">
        <v>104</v>
      </c>
      <c r="C107" s="79" t="str">
        <f t="shared" si="4"/>
        <v>Łukomski Jakub</v>
      </c>
      <c r="D107" s="80" t="str">
        <f>VLOOKUP(C107,PROTOKOŁY!$B$2:$D$300,3,FALSE)</f>
        <v>SP Kostrzyn</v>
      </c>
      <c r="E107" s="81">
        <f t="shared" si="5"/>
        <v>435.9000026</v>
      </c>
      <c r="O107" s="75">
        <f t="shared" si="6"/>
        <v>358.8000113</v>
      </c>
      <c r="P107" s="73" t="str">
        <f>PROTOKOŁY!B105</f>
        <v>Gryska łukasz</v>
      </c>
      <c r="R107" s="82">
        <f>PROTOKOŁY!N105</f>
        <v>358.8</v>
      </c>
      <c r="S107" s="73">
        <f t="shared" si="7"/>
        <v>358.8</v>
      </c>
      <c r="T107" s="73">
        <v>1.13E-05</v>
      </c>
      <c r="U107" s="83">
        <v>104</v>
      </c>
    </row>
    <row r="108" spans="2:21" ht="12.75">
      <c r="B108" s="78">
        <v>105</v>
      </c>
      <c r="C108" s="79" t="str">
        <f t="shared" si="4"/>
        <v>Sobisiak Łukasz</v>
      </c>
      <c r="D108" s="80" t="str">
        <f>VLOOKUP(C108,PROTOKOŁY!$B$2:$D$300,3,FALSE)</f>
        <v>SP Modrze</v>
      </c>
      <c r="E108" s="81">
        <f t="shared" si="5"/>
        <v>442.2000124</v>
      </c>
      <c r="O108" s="75">
        <f t="shared" si="6"/>
        <v>500.0000114</v>
      </c>
      <c r="P108" s="73" t="str">
        <f>PROTOKOŁY!B106</f>
        <v>SZKOŁA</v>
      </c>
      <c r="R108" s="82">
        <f>PROTOKOŁY!N106</f>
        <v>0</v>
      </c>
      <c r="S108" s="73">
        <f t="shared" si="7"/>
        <v>500</v>
      </c>
      <c r="T108" s="73">
        <v>1.14E-05</v>
      </c>
      <c r="U108" s="83">
        <v>105</v>
      </c>
    </row>
    <row r="109" spans="2:21" ht="12.75">
      <c r="B109" s="78">
        <v>106</v>
      </c>
      <c r="C109" s="79" t="str">
        <f t="shared" si="4"/>
        <v>Starkiewicz Maciej</v>
      </c>
      <c r="D109" s="80" t="str">
        <f>VLOOKUP(C109,PROTOKOŁY!$B$2:$D$300,3,FALSE)</f>
        <v>SP Modrze</v>
      </c>
      <c r="E109" s="81">
        <f t="shared" si="5"/>
        <v>445.9000125</v>
      </c>
      <c r="O109" s="75">
        <f t="shared" si="6"/>
        <v>348.10001150000005</v>
      </c>
      <c r="P109" s="73" t="str">
        <f>PROTOKOŁY!B107</f>
        <v>Kubiak Jakub</v>
      </c>
      <c r="R109" s="82">
        <f>PROTOKOŁY!N107</f>
        <v>348.1</v>
      </c>
      <c r="S109" s="73">
        <f t="shared" si="7"/>
        <v>348.1</v>
      </c>
      <c r="T109" s="73">
        <v>1.15E-05</v>
      </c>
      <c r="U109" s="83">
        <v>106</v>
      </c>
    </row>
    <row r="110" spans="2:21" ht="12.75">
      <c r="B110" s="78">
        <v>107</v>
      </c>
      <c r="C110" s="79" t="str">
        <f t="shared" si="4"/>
        <v>Cyrulewski Szymon</v>
      </c>
      <c r="D110" s="80" t="str">
        <f>VLOOKUP(C110,PROTOKOŁY!$B$2:$D$300,3,FALSE)</f>
        <v>SP Kórnik Bnin</v>
      </c>
      <c r="E110" s="81">
        <f t="shared" si="5"/>
        <v>446.3000033</v>
      </c>
      <c r="O110" s="75">
        <f t="shared" si="6"/>
        <v>408.90001159999997</v>
      </c>
      <c r="P110" s="73" t="str">
        <f>PROTOKOŁY!B108</f>
        <v>Zbierski Sebastian</v>
      </c>
      <c r="R110" s="82">
        <f>PROTOKOŁY!N108</f>
        <v>408.9</v>
      </c>
      <c r="S110" s="73">
        <f t="shared" si="7"/>
        <v>408.9</v>
      </c>
      <c r="T110" s="73">
        <v>1.16E-05</v>
      </c>
      <c r="U110" s="83">
        <v>107</v>
      </c>
    </row>
    <row r="111" spans="2:21" ht="12.75">
      <c r="B111" s="78">
        <v>108</v>
      </c>
      <c r="C111" s="79" t="str">
        <f t="shared" si="4"/>
        <v>SZKOŁA</v>
      </c>
      <c r="D111" s="80" t="str">
        <f>VLOOKUP(C111,PROTOKOŁY!$B$2:$D$300,3,FALSE)</f>
        <v>Puszczykowo1.</v>
      </c>
      <c r="E111" s="81">
        <f t="shared" si="5"/>
        <v>500.0000016</v>
      </c>
      <c r="O111" s="75">
        <f t="shared" si="6"/>
        <v>405.2000117</v>
      </c>
      <c r="P111" s="73" t="str">
        <f>PROTOKOŁY!B109</f>
        <v>Braun Filip</v>
      </c>
      <c r="R111" s="82">
        <f>PROTOKOŁY!N109</f>
        <v>405.2</v>
      </c>
      <c r="S111" s="73">
        <f t="shared" si="7"/>
        <v>405.2</v>
      </c>
      <c r="T111" s="73">
        <v>1.17E-05</v>
      </c>
      <c r="U111" s="83">
        <v>108</v>
      </c>
    </row>
    <row r="112" spans="2:21" ht="12.75">
      <c r="B112" s="78">
        <v>109</v>
      </c>
      <c r="C112" s="79" t="str">
        <f t="shared" si="4"/>
        <v>SZKOŁA</v>
      </c>
      <c r="D112" s="80" t="str">
        <f>VLOOKUP(C112,PROTOKOŁY!$B$2:$D$300,3,FALSE)</f>
        <v>Puszczykowo1.</v>
      </c>
      <c r="E112" s="81">
        <f t="shared" si="5"/>
        <v>500.0000023</v>
      </c>
      <c r="O112" s="75">
        <f t="shared" si="6"/>
        <v>335.70001179999997</v>
      </c>
      <c r="P112" s="73" t="str">
        <f>PROTOKOŁY!B110</f>
        <v>Frąckowiak Mateusz</v>
      </c>
      <c r="R112" s="82">
        <f>PROTOKOŁY!N110</f>
        <v>335.7</v>
      </c>
      <c r="S112" s="73">
        <f t="shared" si="7"/>
        <v>335.7</v>
      </c>
      <c r="T112" s="73">
        <v>1.18E-05</v>
      </c>
      <c r="U112" s="83">
        <v>109</v>
      </c>
    </row>
    <row r="113" spans="2:21" ht="12.75">
      <c r="B113" s="78">
        <v>110</v>
      </c>
      <c r="C113" s="79">
        <f t="shared" si="4"/>
        <v>0</v>
      </c>
      <c r="D113" s="80" t="e">
        <f>VLOOKUP(C113,PROTOKOŁY!$B$2:$D$300,3,FALSE)</f>
        <v>#N/A</v>
      </c>
      <c r="E113" s="81">
        <f t="shared" si="5"/>
        <v>500.0000029</v>
      </c>
      <c r="O113" s="75">
        <f t="shared" si="6"/>
        <v>358.3000119</v>
      </c>
      <c r="P113" s="73" t="str">
        <f>PROTOKOŁY!B111</f>
        <v>Hoszowski Michał</v>
      </c>
      <c r="R113" s="82">
        <f>PROTOKOŁY!N111</f>
        <v>358.3</v>
      </c>
      <c r="S113" s="73">
        <f t="shared" si="7"/>
        <v>358.3</v>
      </c>
      <c r="T113" s="73">
        <v>1.19E-05</v>
      </c>
      <c r="U113" s="83">
        <v>110</v>
      </c>
    </row>
    <row r="114" spans="2:21" ht="12.75">
      <c r="B114" s="78">
        <v>111</v>
      </c>
      <c r="C114" s="79" t="str">
        <f t="shared" si="4"/>
        <v>SZKOŁA</v>
      </c>
      <c r="D114" s="80" t="str">
        <f>VLOOKUP(C114,PROTOKOŁY!$B$2:$D$300,3,FALSE)</f>
        <v>Puszczykowo1.</v>
      </c>
      <c r="E114" s="81">
        <f t="shared" si="5"/>
        <v>500.000003</v>
      </c>
      <c r="O114" s="75">
        <f t="shared" si="6"/>
        <v>359.400012</v>
      </c>
      <c r="P114" s="73" t="str">
        <f>PROTOKOŁY!B112</f>
        <v>Just Mikołaj</v>
      </c>
      <c r="R114" s="82">
        <f>PROTOKOŁY!N112</f>
        <v>359.4</v>
      </c>
      <c r="S114" s="73">
        <f t="shared" si="7"/>
        <v>359.4</v>
      </c>
      <c r="T114" s="73">
        <v>1.2E-05</v>
      </c>
      <c r="U114" s="83">
        <v>111</v>
      </c>
    </row>
    <row r="115" spans="2:21" ht="12.75">
      <c r="B115" s="78">
        <v>112</v>
      </c>
      <c r="C115" s="79" t="str">
        <f t="shared" si="4"/>
        <v>SZKOŁA</v>
      </c>
      <c r="D115" s="80" t="str">
        <f>VLOOKUP(C115,PROTOKOŁY!$B$2:$D$300,3,FALSE)</f>
        <v>Puszczykowo1.</v>
      </c>
      <c r="E115" s="81">
        <f t="shared" si="5"/>
        <v>500.0000037</v>
      </c>
      <c r="O115" s="75">
        <f t="shared" si="6"/>
        <v>500.0000121</v>
      </c>
      <c r="P115" s="73" t="str">
        <f>PROTOKOŁY!B113</f>
        <v>SZKOŁA</v>
      </c>
      <c r="R115" s="82">
        <f>PROTOKOŁY!N113</f>
        <v>0</v>
      </c>
      <c r="S115" s="73">
        <f t="shared" si="7"/>
        <v>500</v>
      </c>
      <c r="T115" s="73">
        <v>1.21E-05</v>
      </c>
      <c r="U115" s="83">
        <v>112</v>
      </c>
    </row>
    <row r="116" spans="2:21" ht="12.75">
      <c r="B116" s="78">
        <v>113</v>
      </c>
      <c r="C116" s="79">
        <f t="shared" si="4"/>
        <v>0</v>
      </c>
      <c r="D116" s="80" t="e">
        <f>VLOOKUP(C116,PROTOKOŁY!$B$2:$D$300,3,FALSE)</f>
        <v>#N/A</v>
      </c>
      <c r="E116" s="81">
        <f t="shared" si="5"/>
        <v>500.0000043</v>
      </c>
      <c r="O116" s="75">
        <f t="shared" si="6"/>
        <v>339.10001220000004</v>
      </c>
      <c r="P116" s="73" t="str">
        <f>PROTOKOŁY!B114</f>
        <v>Bałuszek Kacper</v>
      </c>
      <c r="R116" s="82">
        <f>PROTOKOŁY!N114</f>
        <v>339.1</v>
      </c>
      <c r="S116" s="73">
        <f t="shared" si="7"/>
        <v>339.1</v>
      </c>
      <c r="T116" s="73">
        <v>1.22E-05</v>
      </c>
      <c r="U116" s="83">
        <v>113</v>
      </c>
    </row>
    <row r="117" spans="2:21" ht="12.75">
      <c r="B117" s="78">
        <v>114</v>
      </c>
      <c r="C117" s="79" t="str">
        <f t="shared" si="4"/>
        <v>SZKOŁA</v>
      </c>
      <c r="D117" s="80" t="str">
        <f>VLOOKUP(C117,PROTOKOŁY!$B$2:$D$300,3,FALSE)</f>
        <v>Puszczykowo1.</v>
      </c>
      <c r="E117" s="81">
        <f t="shared" si="5"/>
        <v>500.0000044</v>
      </c>
      <c r="O117" s="75">
        <f t="shared" si="6"/>
        <v>348.8000123</v>
      </c>
      <c r="P117" s="73" t="str">
        <f>PROTOKOŁY!B115</f>
        <v>Senkiewicz Bartosz</v>
      </c>
      <c r="R117" s="82">
        <f>PROTOKOŁY!N115</f>
        <v>348.8</v>
      </c>
      <c r="S117" s="73">
        <f t="shared" si="7"/>
        <v>348.8</v>
      </c>
      <c r="T117" s="73">
        <v>1.23E-05</v>
      </c>
      <c r="U117" s="83">
        <v>114</v>
      </c>
    </row>
    <row r="118" spans="2:21" ht="12.75">
      <c r="B118" s="78">
        <v>115</v>
      </c>
      <c r="C118" s="79" t="str">
        <f t="shared" si="4"/>
        <v>SZKOŁA</v>
      </c>
      <c r="D118" s="80" t="str">
        <f>VLOOKUP(C118,PROTOKOŁY!$B$2:$D$300,3,FALSE)</f>
        <v>Puszczykowo1.</v>
      </c>
      <c r="E118" s="81">
        <f t="shared" si="5"/>
        <v>500.0000051</v>
      </c>
      <c r="O118" s="75">
        <f t="shared" si="6"/>
        <v>442.2000124</v>
      </c>
      <c r="P118" s="73" t="str">
        <f>PROTOKOŁY!B116</f>
        <v>Sobisiak Łukasz</v>
      </c>
      <c r="R118" s="82">
        <f>PROTOKOŁY!N116</f>
        <v>442.2</v>
      </c>
      <c r="S118" s="73">
        <f t="shared" si="7"/>
        <v>442.2</v>
      </c>
      <c r="T118" s="73">
        <v>1.24E-05</v>
      </c>
      <c r="U118" s="83">
        <v>115</v>
      </c>
    </row>
    <row r="119" spans="2:21" ht="12.75">
      <c r="B119" s="78">
        <v>116</v>
      </c>
      <c r="C119" s="79" t="str">
        <f t="shared" si="4"/>
        <v>SZKOŁA</v>
      </c>
      <c r="D119" s="80" t="str">
        <f>VLOOKUP(C119,PROTOKOŁY!$B$2:$D$300,3,FALSE)</f>
        <v>Puszczykowo1.</v>
      </c>
      <c r="E119" s="81">
        <f t="shared" si="5"/>
        <v>500.0000058</v>
      </c>
      <c r="O119" s="75">
        <f t="shared" si="6"/>
        <v>445.9000125</v>
      </c>
      <c r="P119" s="73" t="str">
        <f>PROTOKOŁY!B117</f>
        <v>Starkiewicz Maciej</v>
      </c>
      <c r="R119" s="82">
        <f>PROTOKOŁY!N117</f>
        <v>445.9</v>
      </c>
      <c r="S119" s="73">
        <f t="shared" si="7"/>
        <v>445.9</v>
      </c>
      <c r="T119" s="73">
        <v>1.25E-05</v>
      </c>
      <c r="U119" s="83">
        <v>116</v>
      </c>
    </row>
    <row r="120" spans="2:21" ht="12.75">
      <c r="B120" s="78">
        <v>117</v>
      </c>
      <c r="C120" s="79">
        <f t="shared" si="4"/>
        <v>0</v>
      </c>
      <c r="D120" s="80" t="e">
        <f>VLOOKUP(C120,PROTOKOŁY!$B$2:$D$300,3,FALSE)</f>
        <v>#N/A</v>
      </c>
      <c r="E120" s="81">
        <f t="shared" si="5"/>
        <v>500.0000064</v>
      </c>
      <c r="O120" s="75">
        <f t="shared" si="6"/>
        <v>409.6000126</v>
      </c>
      <c r="P120" s="73" t="str">
        <f>PROTOKOŁY!B118</f>
        <v>Wojda Norbert</v>
      </c>
      <c r="R120" s="82">
        <f>PROTOKOŁY!N118</f>
        <v>409.6</v>
      </c>
      <c r="S120" s="73">
        <f t="shared" si="7"/>
        <v>409.6</v>
      </c>
      <c r="T120" s="73">
        <v>1.26E-05</v>
      </c>
      <c r="U120" s="83">
        <v>117</v>
      </c>
    </row>
    <row r="121" spans="2:21" ht="12.75">
      <c r="B121" s="78">
        <v>118</v>
      </c>
      <c r="C121" s="79" t="str">
        <f t="shared" si="4"/>
        <v>SZKOŁA</v>
      </c>
      <c r="D121" s="80" t="str">
        <f>VLOOKUP(C121,PROTOKOŁY!$B$2:$D$300,3,FALSE)</f>
        <v>Puszczykowo1.</v>
      </c>
      <c r="E121" s="81">
        <f t="shared" si="5"/>
        <v>500.0000065</v>
      </c>
      <c r="O121" s="75">
        <f t="shared" si="6"/>
        <v>531.6000127</v>
      </c>
      <c r="P121" s="73" t="str">
        <f>PROTOKOŁY!B119</f>
        <v>Wojrzowski Hubert</v>
      </c>
      <c r="R121" s="82">
        <f>PROTOKOŁY!N119</f>
        <v>531.6</v>
      </c>
      <c r="S121" s="73">
        <f t="shared" si="7"/>
        <v>531.6</v>
      </c>
      <c r="T121" s="73">
        <v>1.27E-05</v>
      </c>
      <c r="U121" s="83">
        <v>118</v>
      </c>
    </row>
    <row r="122" spans="2:21" ht="12.75">
      <c r="B122" s="78">
        <v>119</v>
      </c>
      <c r="C122" s="79">
        <f t="shared" si="4"/>
        <v>0</v>
      </c>
      <c r="D122" s="80" t="e">
        <f>VLOOKUP(C122,PROTOKOŁY!$B$2:$D$300,3,FALSE)</f>
        <v>#N/A</v>
      </c>
      <c r="E122" s="81">
        <f t="shared" si="5"/>
        <v>500.0000071</v>
      </c>
      <c r="O122" s="75">
        <f t="shared" si="6"/>
        <v>500.0000128</v>
      </c>
      <c r="P122" s="73" t="str">
        <f>PROTOKOŁY!B120</f>
        <v>SZKOŁA</v>
      </c>
      <c r="R122" s="82">
        <f>PROTOKOŁY!N120</f>
        <v>0</v>
      </c>
      <c r="S122" s="73">
        <f t="shared" si="7"/>
        <v>500</v>
      </c>
      <c r="T122" s="73">
        <v>1.28E-05</v>
      </c>
      <c r="U122" s="83">
        <v>119</v>
      </c>
    </row>
    <row r="123" spans="2:21" ht="12.75">
      <c r="B123" s="78">
        <v>120</v>
      </c>
      <c r="C123" s="79" t="str">
        <f t="shared" si="4"/>
        <v>SZKOŁA</v>
      </c>
      <c r="D123" s="80" t="str">
        <f>VLOOKUP(C123,PROTOKOŁY!$B$2:$D$300,3,FALSE)</f>
        <v>Puszczykowo1.</v>
      </c>
      <c r="E123" s="81">
        <f t="shared" si="5"/>
        <v>500.0000072</v>
      </c>
      <c r="O123" s="75">
        <f t="shared" si="6"/>
        <v>500.0000129</v>
      </c>
      <c r="P123" s="73">
        <f>PROTOKOŁY!B121</f>
        <v>0</v>
      </c>
      <c r="R123" s="82">
        <f>PROTOKOŁY!N121</f>
        <v>0</v>
      </c>
      <c r="S123" s="73">
        <f t="shared" si="7"/>
        <v>500</v>
      </c>
      <c r="T123" s="73">
        <v>1.29E-05</v>
      </c>
      <c r="U123" s="83">
        <v>120</v>
      </c>
    </row>
    <row r="124" spans="2:21" ht="12.75">
      <c r="B124" s="78">
        <v>121</v>
      </c>
      <c r="C124" s="79" t="str">
        <f t="shared" si="4"/>
        <v>SZKOŁA</v>
      </c>
      <c r="D124" s="80" t="str">
        <f>VLOOKUP(C124,PROTOKOŁY!$B$2:$D$300,3,FALSE)</f>
        <v>Puszczykowo1.</v>
      </c>
      <c r="E124" s="81">
        <f t="shared" si="5"/>
        <v>500.0000079</v>
      </c>
      <c r="O124" s="75">
        <f t="shared" si="6"/>
        <v>500.000013</v>
      </c>
      <c r="P124" s="73">
        <f>PROTOKOŁY!B122</f>
        <v>0</v>
      </c>
      <c r="R124" s="82">
        <f>PROTOKOŁY!N122</f>
        <v>0</v>
      </c>
      <c r="S124" s="73">
        <f t="shared" si="7"/>
        <v>500</v>
      </c>
      <c r="T124" s="73">
        <v>1.3000000000000001E-05</v>
      </c>
      <c r="U124" s="83">
        <v>121</v>
      </c>
    </row>
    <row r="125" spans="2:21" ht="12.75">
      <c r="B125" s="78">
        <v>122</v>
      </c>
      <c r="C125" s="79" t="str">
        <f t="shared" si="4"/>
        <v>SZKOŁA</v>
      </c>
      <c r="D125" s="80" t="str">
        <f>VLOOKUP(C125,PROTOKOŁY!$B$2:$D$300,3,FALSE)</f>
        <v>Puszczykowo1.</v>
      </c>
      <c r="E125" s="81">
        <f t="shared" si="5"/>
        <v>500.0000086</v>
      </c>
      <c r="O125" s="75">
        <f t="shared" si="6"/>
        <v>500.0000131</v>
      </c>
      <c r="P125" s="73">
        <f>PROTOKOŁY!B123</f>
        <v>0</v>
      </c>
      <c r="R125" s="82">
        <f>PROTOKOŁY!N123</f>
        <v>0</v>
      </c>
      <c r="S125" s="73">
        <f t="shared" si="7"/>
        <v>500</v>
      </c>
      <c r="T125" s="73">
        <v>1.31E-05</v>
      </c>
      <c r="U125" s="83">
        <v>122</v>
      </c>
    </row>
    <row r="126" spans="2:21" ht="12.75">
      <c r="B126" s="78">
        <v>123</v>
      </c>
      <c r="C126" s="79" t="str">
        <f t="shared" si="4"/>
        <v>SZKOŁA</v>
      </c>
      <c r="D126" s="80" t="str">
        <f>VLOOKUP(C126,PROTOKOŁY!$B$2:$D$300,3,FALSE)</f>
        <v>Puszczykowo1.</v>
      </c>
      <c r="E126" s="81">
        <f t="shared" si="5"/>
        <v>500.0000093</v>
      </c>
      <c r="O126" s="75">
        <f t="shared" si="6"/>
        <v>500.0000132</v>
      </c>
      <c r="P126" s="73">
        <f>PROTOKOŁY!B124</f>
        <v>0</v>
      </c>
      <c r="R126" s="82">
        <f>PROTOKOŁY!N124</f>
        <v>0</v>
      </c>
      <c r="S126" s="73">
        <f t="shared" si="7"/>
        <v>500</v>
      </c>
      <c r="T126" s="73">
        <v>1.32E-05</v>
      </c>
      <c r="U126" s="83">
        <v>123</v>
      </c>
    </row>
    <row r="127" spans="2:21" ht="12.75">
      <c r="B127" s="78">
        <v>124</v>
      </c>
      <c r="C127" s="79" t="str">
        <f t="shared" si="4"/>
        <v>SZKOŁA</v>
      </c>
      <c r="D127" s="80" t="str">
        <f>VLOOKUP(C127,PROTOKOŁY!$B$2:$D$300,3,FALSE)</f>
        <v>Puszczykowo1.</v>
      </c>
      <c r="E127" s="81">
        <f t="shared" si="5"/>
        <v>500.00001</v>
      </c>
      <c r="O127" s="75">
        <f t="shared" si="6"/>
        <v>500.0000133</v>
      </c>
      <c r="P127" s="73">
        <f>PROTOKOŁY!B125</f>
        <v>0</v>
      </c>
      <c r="R127" s="82">
        <f>PROTOKOŁY!N125</f>
        <v>0</v>
      </c>
      <c r="S127" s="73">
        <f t="shared" si="7"/>
        <v>500</v>
      </c>
      <c r="T127" s="73">
        <v>1.33E-05</v>
      </c>
      <c r="U127" s="83">
        <v>124</v>
      </c>
    </row>
    <row r="128" spans="2:21" ht="12.75">
      <c r="B128" s="78">
        <v>125</v>
      </c>
      <c r="C128" s="79" t="str">
        <f t="shared" si="4"/>
        <v>SZKOŁA</v>
      </c>
      <c r="D128" s="80" t="str">
        <f>VLOOKUP(C128,PROTOKOŁY!$B$2:$D$300,3,FALSE)</f>
        <v>Puszczykowo1.</v>
      </c>
      <c r="E128" s="81">
        <f t="shared" si="5"/>
        <v>500.0000107</v>
      </c>
      <c r="O128" s="75">
        <f t="shared" si="6"/>
        <v>500.0000134</v>
      </c>
      <c r="P128" s="73">
        <f>PROTOKOŁY!B126</f>
        <v>0</v>
      </c>
      <c r="R128" s="82">
        <f>PROTOKOŁY!N126</f>
        <v>0</v>
      </c>
      <c r="S128" s="73">
        <f t="shared" si="7"/>
        <v>500</v>
      </c>
      <c r="T128" s="73">
        <v>1.34E-05</v>
      </c>
      <c r="U128" s="83">
        <v>125</v>
      </c>
    </row>
    <row r="129" spans="2:21" ht="12.75">
      <c r="B129" s="78">
        <v>126</v>
      </c>
      <c r="C129" s="79" t="str">
        <f t="shared" si="4"/>
        <v>SZKOŁA</v>
      </c>
      <c r="D129" s="80" t="str">
        <f>VLOOKUP(C129,PROTOKOŁY!$B$2:$D$300,3,FALSE)</f>
        <v>Puszczykowo1.</v>
      </c>
      <c r="E129" s="81">
        <f t="shared" si="5"/>
        <v>500.0000114</v>
      </c>
      <c r="O129" s="75">
        <f t="shared" si="6"/>
        <v>500.0000135</v>
      </c>
      <c r="P129" s="73" t="str">
        <f>PROTOKOŁY!B127</f>
        <v>SZKOŁA</v>
      </c>
      <c r="R129" s="82">
        <f>PROTOKOŁY!N127</f>
        <v>0</v>
      </c>
      <c r="S129" s="73">
        <f t="shared" si="7"/>
        <v>500</v>
      </c>
      <c r="T129" s="73">
        <v>1.35E-05</v>
      </c>
      <c r="U129" s="83">
        <v>126</v>
      </c>
    </row>
    <row r="130" spans="2:21" ht="12.75">
      <c r="B130" s="78">
        <v>127</v>
      </c>
      <c r="C130" s="79" t="str">
        <f t="shared" si="4"/>
        <v>SZKOŁA</v>
      </c>
      <c r="D130" s="80" t="str">
        <f>VLOOKUP(C130,PROTOKOŁY!$B$2:$D$300,3,FALSE)</f>
        <v>Puszczykowo1.</v>
      </c>
      <c r="E130" s="81">
        <f t="shared" si="5"/>
        <v>500.0000121</v>
      </c>
      <c r="O130" s="75">
        <f t="shared" si="6"/>
        <v>346.7000136</v>
      </c>
      <c r="P130" s="73" t="str">
        <f>PROTOKOŁY!B128</f>
        <v>Magdziński Kacper</v>
      </c>
      <c r="R130" s="82">
        <f>PROTOKOŁY!N128</f>
        <v>346.7</v>
      </c>
      <c r="S130" s="73">
        <f t="shared" si="7"/>
        <v>346.7</v>
      </c>
      <c r="T130" s="73">
        <v>1.36E-05</v>
      </c>
      <c r="U130" s="83">
        <v>127</v>
      </c>
    </row>
    <row r="131" spans="2:21" ht="12.75">
      <c r="B131" s="78">
        <v>128</v>
      </c>
      <c r="C131" s="79" t="str">
        <f t="shared" si="4"/>
        <v>SZKOŁA</v>
      </c>
      <c r="D131" s="80" t="str">
        <f>VLOOKUP(C131,PROTOKOŁY!$B$2:$D$300,3,FALSE)</f>
        <v>Puszczykowo1.</v>
      </c>
      <c r="E131" s="81">
        <f t="shared" si="5"/>
        <v>500.0000128</v>
      </c>
      <c r="O131" s="75">
        <f t="shared" si="6"/>
        <v>351.7000137</v>
      </c>
      <c r="P131" s="73" t="str">
        <f>PROTOKOŁY!B129</f>
        <v>Szcześniak Oliwier</v>
      </c>
      <c r="R131" s="82">
        <f>PROTOKOŁY!N129</f>
        <v>351.7</v>
      </c>
      <c r="S131" s="73">
        <f t="shared" si="7"/>
        <v>351.7</v>
      </c>
      <c r="T131" s="73">
        <v>1.37E-05</v>
      </c>
      <c r="U131" s="83">
        <v>128</v>
      </c>
    </row>
    <row r="132" spans="2:21" ht="12.75">
      <c r="B132" s="78">
        <v>129</v>
      </c>
      <c r="C132" s="79">
        <f aca="true" t="shared" si="8" ref="C132:C195">VLOOKUP(E132,O$4:P$260,2,FALSE)</f>
        <v>0</v>
      </c>
      <c r="D132" s="80" t="e">
        <f>VLOOKUP(C132,PROTOKOŁY!$B$2:$D$300,3,FALSE)</f>
        <v>#N/A</v>
      </c>
      <c r="E132" s="81">
        <f aca="true" t="shared" si="9" ref="E132:E195">SMALL(O$4:O$260,U132)</f>
        <v>500.0000129</v>
      </c>
      <c r="O132" s="75">
        <f t="shared" si="6"/>
        <v>401.8000138</v>
      </c>
      <c r="P132" s="73" t="str">
        <f>PROTOKOŁY!B130</f>
        <v>Rais Mateusz</v>
      </c>
      <c r="R132" s="82">
        <f>PROTOKOŁY!N130</f>
        <v>401.8</v>
      </c>
      <c r="S132" s="73">
        <f t="shared" si="7"/>
        <v>401.8</v>
      </c>
      <c r="T132" s="73">
        <v>1.38E-05</v>
      </c>
      <c r="U132" s="83">
        <v>129</v>
      </c>
    </row>
    <row r="133" spans="2:21" ht="12.75">
      <c r="B133" s="78">
        <v>130</v>
      </c>
      <c r="C133" s="79">
        <f t="shared" si="8"/>
        <v>0</v>
      </c>
      <c r="D133" s="80" t="e">
        <f>VLOOKUP(C133,PROTOKOŁY!$B$2:$D$300,3,FALSE)</f>
        <v>#N/A</v>
      </c>
      <c r="E133" s="81">
        <f t="shared" si="9"/>
        <v>500.000013</v>
      </c>
      <c r="O133" s="75">
        <f aca="true" t="shared" si="10" ref="O133:O196">S133+T133</f>
        <v>414.4000139</v>
      </c>
      <c r="P133" s="73" t="str">
        <f>PROTOKOŁY!B131</f>
        <v>Martyniak Kamil</v>
      </c>
      <c r="R133" s="82">
        <f>PROTOKOŁY!N131</f>
        <v>414.4</v>
      </c>
      <c r="S133" s="73">
        <f aca="true" t="shared" si="11" ref="S133:S196">IF(R133=0,500,R133)</f>
        <v>414.4</v>
      </c>
      <c r="T133" s="73">
        <v>1.39E-05</v>
      </c>
      <c r="U133" s="83">
        <v>130</v>
      </c>
    </row>
    <row r="134" spans="2:21" ht="12.75">
      <c r="B134" s="78">
        <v>131</v>
      </c>
      <c r="C134" s="79">
        <f t="shared" si="8"/>
        <v>0</v>
      </c>
      <c r="D134" s="80" t="e">
        <f>VLOOKUP(C134,PROTOKOŁY!$B$2:$D$300,3,FALSE)</f>
        <v>#N/A</v>
      </c>
      <c r="E134" s="81">
        <f t="shared" si="9"/>
        <v>500.0000131</v>
      </c>
      <c r="O134" s="75">
        <f t="shared" si="10"/>
        <v>415.400014</v>
      </c>
      <c r="P134" s="73" t="str">
        <f>PROTOKOŁY!B132</f>
        <v>Kelma Jakub</v>
      </c>
      <c r="R134" s="82">
        <f>PROTOKOŁY!N132</f>
        <v>415.4</v>
      </c>
      <c r="S134" s="73">
        <f t="shared" si="11"/>
        <v>415.4</v>
      </c>
      <c r="T134" s="73">
        <v>1.4E-05</v>
      </c>
      <c r="U134" s="83">
        <v>131</v>
      </c>
    </row>
    <row r="135" spans="2:21" ht="12.75">
      <c r="B135" s="78">
        <v>132</v>
      </c>
      <c r="C135" s="79">
        <f t="shared" si="8"/>
        <v>0</v>
      </c>
      <c r="D135" s="80" t="e">
        <f>VLOOKUP(C135,PROTOKOŁY!$B$2:$D$300,3,FALSE)</f>
        <v>#N/A</v>
      </c>
      <c r="E135" s="81">
        <f t="shared" si="9"/>
        <v>500.0000132</v>
      </c>
      <c r="O135" s="75">
        <f t="shared" si="10"/>
        <v>417.90001409999996</v>
      </c>
      <c r="P135" s="73" t="str">
        <f>PROTOKOŁY!B133</f>
        <v>Stachowiak Bartosz</v>
      </c>
      <c r="R135" s="82">
        <f>PROTOKOŁY!N133</f>
        <v>417.9</v>
      </c>
      <c r="S135" s="73">
        <f t="shared" si="11"/>
        <v>417.9</v>
      </c>
      <c r="T135" s="73">
        <v>1.41E-05</v>
      </c>
      <c r="U135" s="83">
        <v>132</v>
      </c>
    </row>
    <row r="136" spans="2:21" ht="12.75">
      <c r="B136" s="78">
        <v>133</v>
      </c>
      <c r="C136" s="79">
        <f t="shared" si="8"/>
        <v>0</v>
      </c>
      <c r="D136" s="80" t="e">
        <f>VLOOKUP(C136,PROTOKOŁY!$B$2:$D$300,3,FALSE)</f>
        <v>#N/A</v>
      </c>
      <c r="E136" s="81">
        <f t="shared" si="9"/>
        <v>500.0000133</v>
      </c>
      <c r="O136" s="75">
        <f t="shared" si="10"/>
        <v>500.0000142</v>
      </c>
      <c r="P136" s="73" t="str">
        <f>PROTOKOŁY!B134</f>
        <v>SZKOŁA</v>
      </c>
      <c r="R136" s="82">
        <f>PROTOKOŁY!N134</f>
        <v>0</v>
      </c>
      <c r="S136" s="73">
        <f t="shared" si="11"/>
        <v>500</v>
      </c>
      <c r="T136" s="73">
        <v>1.42E-05</v>
      </c>
      <c r="U136" s="83">
        <v>133</v>
      </c>
    </row>
    <row r="137" spans="2:21" ht="12.75">
      <c r="B137" s="78">
        <v>134</v>
      </c>
      <c r="C137" s="79">
        <f t="shared" si="8"/>
        <v>0</v>
      </c>
      <c r="D137" s="80" t="e">
        <f>VLOOKUP(C137,PROTOKOŁY!$B$2:$D$300,3,FALSE)</f>
        <v>#N/A</v>
      </c>
      <c r="E137" s="81">
        <f t="shared" si="9"/>
        <v>500.0000134</v>
      </c>
      <c r="O137" s="75">
        <f t="shared" si="10"/>
        <v>415.2900143</v>
      </c>
      <c r="P137" s="73" t="str">
        <f>PROTOKOŁY!B135</f>
        <v>Bąk Hubert</v>
      </c>
      <c r="R137" s="82">
        <f>PROTOKOŁY!N135</f>
        <v>415.29</v>
      </c>
      <c r="S137" s="73">
        <f t="shared" si="11"/>
        <v>415.29</v>
      </c>
      <c r="T137" s="73">
        <v>1.43E-05</v>
      </c>
      <c r="U137" s="83">
        <v>134</v>
      </c>
    </row>
    <row r="138" spans="2:21" ht="12.75">
      <c r="B138" s="78">
        <v>135</v>
      </c>
      <c r="C138" s="79" t="str">
        <f t="shared" si="8"/>
        <v>SZKOŁA</v>
      </c>
      <c r="D138" s="80" t="str">
        <f>VLOOKUP(C138,PROTOKOŁY!$B$2:$D$300,3,FALSE)</f>
        <v>Puszczykowo1.</v>
      </c>
      <c r="E138" s="81">
        <f t="shared" si="9"/>
        <v>500.0000135</v>
      </c>
      <c r="O138" s="75">
        <f t="shared" si="10"/>
        <v>405.28001439999997</v>
      </c>
      <c r="P138" s="73" t="str">
        <f>PROTOKOŁY!B136</f>
        <v>Szweda Aleksandra</v>
      </c>
      <c r="R138" s="82">
        <f>PROTOKOŁY!N136</f>
        <v>405.28</v>
      </c>
      <c r="S138" s="73">
        <f t="shared" si="11"/>
        <v>405.28</v>
      </c>
      <c r="T138" s="73">
        <v>1.44E-05</v>
      </c>
      <c r="U138" s="83">
        <v>135</v>
      </c>
    </row>
    <row r="139" spans="2:21" ht="12.75">
      <c r="B139" s="78">
        <v>136</v>
      </c>
      <c r="C139" s="79" t="str">
        <f t="shared" si="8"/>
        <v>SZKOŁA</v>
      </c>
      <c r="D139" s="80" t="str">
        <f>VLOOKUP(C139,PROTOKOŁY!$B$2:$D$300,3,FALSE)</f>
        <v>Puszczykowo1.</v>
      </c>
      <c r="E139" s="81">
        <f t="shared" si="9"/>
        <v>500.0000142</v>
      </c>
      <c r="O139" s="75">
        <f t="shared" si="10"/>
        <v>350.6500145</v>
      </c>
      <c r="P139" s="73" t="str">
        <f>PROTOKOŁY!B137</f>
        <v>Dubisz Przemysław</v>
      </c>
      <c r="R139" s="82">
        <f>PROTOKOŁY!N137</f>
        <v>350.65</v>
      </c>
      <c r="S139" s="73">
        <f t="shared" si="11"/>
        <v>350.65</v>
      </c>
      <c r="T139" s="73">
        <v>1.45E-05</v>
      </c>
      <c r="U139" s="83">
        <v>136</v>
      </c>
    </row>
    <row r="140" spans="2:21" ht="12.75">
      <c r="B140" s="78">
        <v>137</v>
      </c>
      <c r="C140" s="79" t="str">
        <f t="shared" si="8"/>
        <v>SZKOŁA</v>
      </c>
      <c r="D140" s="80" t="str">
        <f>VLOOKUP(C140,PROTOKOŁY!$B$2:$D$300,3,FALSE)</f>
        <v>Puszczykowo1.</v>
      </c>
      <c r="E140" s="81">
        <f t="shared" si="9"/>
        <v>500.0000149</v>
      </c>
      <c r="O140" s="75">
        <f t="shared" si="10"/>
        <v>348.5000146</v>
      </c>
      <c r="P140" s="73" t="str">
        <f>PROTOKOŁY!B138</f>
        <v>Szymański Eryk</v>
      </c>
      <c r="R140" s="82">
        <f>PROTOKOŁY!N138</f>
        <v>348.5</v>
      </c>
      <c r="S140" s="73">
        <f t="shared" si="11"/>
        <v>348.5</v>
      </c>
      <c r="T140" s="73">
        <v>1.4599999999999999E-05</v>
      </c>
      <c r="U140" s="83">
        <v>137</v>
      </c>
    </row>
    <row r="141" spans="2:21" ht="12.75">
      <c r="B141" s="78">
        <v>138</v>
      </c>
      <c r="C141" s="79">
        <f t="shared" si="8"/>
        <v>0</v>
      </c>
      <c r="D141" s="80" t="e">
        <f>VLOOKUP(C141,PROTOKOŁY!$B$2:$D$300,3,FALSE)</f>
        <v>#N/A</v>
      </c>
      <c r="E141" s="81">
        <f t="shared" si="9"/>
        <v>500.000015</v>
      </c>
      <c r="O141" s="75">
        <f t="shared" si="10"/>
        <v>422.91001470000003</v>
      </c>
      <c r="P141" s="73" t="str">
        <f>PROTOKOŁY!B139</f>
        <v>Walewicz Grzegorz</v>
      </c>
      <c r="R141" s="82">
        <f>PROTOKOŁY!N139</f>
        <v>422.91</v>
      </c>
      <c r="S141" s="73">
        <f t="shared" si="11"/>
        <v>422.91</v>
      </c>
      <c r="T141" s="73">
        <v>1.47E-05</v>
      </c>
      <c r="U141" s="83">
        <v>138</v>
      </c>
    </row>
    <row r="142" spans="2:21" ht="12.75">
      <c r="B142" s="78">
        <v>139</v>
      </c>
      <c r="C142" s="79">
        <f t="shared" si="8"/>
        <v>0</v>
      </c>
      <c r="D142" s="80" t="e">
        <f>VLOOKUP(C142,PROTOKOŁY!$B$2:$D$300,3,FALSE)</f>
        <v>#N/A</v>
      </c>
      <c r="E142" s="81">
        <f t="shared" si="9"/>
        <v>500.0000151</v>
      </c>
      <c r="O142" s="75">
        <f t="shared" si="10"/>
        <v>404.0000148</v>
      </c>
      <c r="P142" s="73" t="str">
        <f>PROTOKOŁY!B140</f>
        <v>Durczak Paweł</v>
      </c>
      <c r="R142" s="82">
        <f>PROTOKOŁY!N140</f>
        <v>404</v>
      </c>
      <c r="S142" s="73">
        <f t="shared" si="11"/>
        <v>404</v>
      </c>
      <c r="T142" s="73">
        <v>1.48E-05</v>
      </c>
      <c r="U142" s="83">
        <v>139</v>
      </c>
    </row>
    <row r="143" spans="2:21" ht="12.75">
      <c r="B143" s="78">
        <v>140</v>
      </c>
      <c r="C143" s="79">
        <f t="shared" si="8"/>
        <v>0</v>
      </c>
      <c r="D143" s="80" t="e">
        <f>VLOOKUP(C143,PROTOKOŁY!$B$2:$D$300,3,FALSE)</f>
        <v>#N/A</v>
      </c>
      <c r="E143" s="81">
        <f t="shared" si="9"/>
        <v>500.0000152</v>
      </c>
      <c r="O143" s="75">
        <f t="shared" si="10"/>
        <v>500.0000149</v>
      </c>
      <c r="P143" s="73" t="str">
        <f>PROTOKOŁY!B141</f>
        <v>SZKOŁA</v>
      </c>
      <c r="R143" s="82">
        <f>PROTOKOŁY!N141</f>
        <v>0</v>
      </c>
      <c r="S143" s="73">
        <f t="shared" si="11"/>
        <v>500</v>
      </c>
      <c r="T143" s="73">
        <v>1.49E-05</v>
      </c>
      <c r="U143" s="83">
        <v>140</v>
      </c>
    </row>
    <row r="144" spans="2:21" ht="12.75">
      <c r="B144" s="78">
        <v>141</v>
      </c>
      <c r="C144" s="79">
        <f t="shared" si="8"/>
        <v>0</v>
      </c>
      <c r="D144" s="80" t="e">
        <f>VLOOKUP(C144,PROTOKOŁY!$B$2:$D$300,3,FALSE)</f>
        <v>#N/A</v>
      </c>
      <c r="E144" s="81">
        <f t="shared" si="9"/>
        <v>500.0000153</v>
      </c>
      <c r="O144" s="75">
        <f t="shared" si="10"/>
        <v>500.000015</v>
      </c>
      <c r="P144" s="73">
        <f>PROTOKOŁY!B142</f>
        <v>0</v>
      </c>
      <c r="R144" s="82">
        <f>PROTOKOŁY!N142</f>
        <v>0</v>
      </c>
      <c r="S144" s="73">
        <f t="shared" si="11"/>
        <v>500</v>
      </c>
      <c r="T144" s="73">
        <v>1.5E-05</v>
      </c>
      <c r="U144" s="83">
        <v>141</v>
      </c>
    </row>
    <row r="145" spans="2:21" ht="12.75">
      <c r="B145" s="78">
        <v>142</v>
      </c>
      <c r="C145" s="79">
        <f t="shared" si="8"/>
        <v>0</v>
      </c>
      <c r="D145" s="80" t="e">
        <f>VLOOKUP(C145,PROTOKOŁY!$B$2:$D$300,3,FALSE)</f>
        <v>#N/A</v>
      </c>
      <c r="E145" s="81">
        <f t="shared" si="9"/>
        <v>500.0000154</v>
      </c>
      <c r="O145" s="75">
        <f t="shared" si="10"/>
        <v>500.0000151</v>
      </c>
      <c r="P145" s="73">
        <f>PROTOKOŁY!B143</f>
        <v>0</v>
      </c>
      <c r="R145" s="82">
        <f>PROTOKOŁY!N143</f>
        <v>0</v>
      </c>
      <c r="S145" s="73">
        <f t="shared" si="11"/>
        <v>500</v>
      </c>
      <c r="T145" s="73">
        <v>1.51E-05</v>
      </c>
      <c r="U145" s="83">
        <v>142</v>
      </c>
    </row>
    <row r="146" spans="2:21" ht="12.75">
      <c r="B146" s="78">
        <v>143</v>
      </c>
      <c r="C146" s="79">
        <f t="shared" si="8"/>
        <v>0</v>
      </c>
      <c r="D146" s="80" t="e">
        <f>VLOOKUP(C146,PROTOKOŁY!$B$2:$D$300,3,FALSE)</f>
        <v>#N/A</v>
      </c>
      <c r="E146" s="81">
        <f t="shared" si="9"/>
        <v>500.0000155</v>
      </c>
      <c r="O146" s="75">
        <f t="shared" si="10"/>
        <v>500.0000152</v>
      </c>
      <c r="P146" s="73">
        <f>PROTOKOŁY!B144</f>
        <v>0</v>
      </c>
      <c r="R146" s="82">
        <f>PROTOKOŁY!N144</f>
        <v>0</v>
      </c>
      <c r="S146" s="73">
        <f t="shared" si="11"/>
        <v>500</v>
      </c>
      <c r="T146" s="73">
        <v>1.52E-05</v>
      </c>
      <c r="U146" s="83">
        <v>143</v>
      </c>
    </row>
    <row r="147" spans="2:21" ht="12.75">
      <c r="B147" s="78">
        <v>144</v>
      </c>
      <c r="C147" s="79">
        <f t="shared" si="8"/>
        <v>0</v>
      </c>
      <c r="D147" s="80" t="e">
        <f>VLOOKUP(C147,PROTOKOŁY!$B$2:$D$300,3,FALSE)</f>
        <v>#N/A</v>
      </c>
      <c r="E147" s="81">
        <f t="shared" si="9"/>
        <v>500.0000156</v>
      </c>
      <c r="O147" s="75">
        <f t="shared" si="10"/>
        <v>500.0000153</v>
      </c>
      <c r="P147" s="73">
        <f>PROTOKOŁY!B145</f>
        <v>0</v>
      </c>
      <c r="R147" s="82">
        <f>PROTOKOŁY!N145</f>
        <v>0</v>
      </c>
      <c r="S147" s="73">
        <f t="shared" si="11"/>
        <v>500</v>
      </c>
      <c r="T147" s="73">
        <v>1.53E-05</v>
      </c>
      <c r="U147" s="83">
        <v>144</v>
      </c>
    </row>
    <row r="148" spans="2:21" ht="12.75">
      <c r="B148" s="78">
        <v>145</v>
      </c>
      <c r="C148" s="79">
        <f t="shared" si="8"/>
        <v>0</v>
      </c>
      <c r="D148" s="80" t="e">
        <f>VLOOKUP(C148,PROTOKOŁY!$B$2:$D$300,3,FALSE)</f>
        <v>#N/A</v>
      </c>
      <c r="E148" s="81">
        <f t="shared" si="9"/>
        <v>500.0000157</v>
      </c>
      <c r="O148" s="75">
        <f t="shared" si="10"/>
        <v>500.0000154</v>
      </c>
      <c r="P148" s="73">
        <f>PROTOKOŁY!B146</f>
        <v>0</v>
      </c>
      <c r="R148" s="82">
        <f>PROTOKOŁY!N146</f>
        <v>0</v>
      </c>
      <c r="S148" s="73">
        <f t="shared" si="11"/>
        <v>500</v>
      </c>
      <c r="T148" s="73">
        <v>1.5399999999999998E-05</v>
      </c>
      <c r="U148" s="83">
        <v>145</v>
      </c>
    </row>
    <row r="149" spans="2:21" ht="12.75">
      <c r="B149" s="78">
        <v>146</v>
      </c>
      <c r="C149" s="79">
        <f t="shared" si="8"/>
        <v>0</v>
      </c>
      <c r="D149" s="80" t="e">
        <f>VLOOKUP(C149,PROTOKOŁY!$B$2:$D$300,3,FALSE)</f>
        <v>#N/A</v>
      </c>
      <c r="E149" s="81">
        <f t="shared" si="9"/>
        <v>500.0000158</v>
      </c>
      <c r="O149" s="75">
        <f t="shared" si="10"/>
        <v>500.0000155</v>
      </c>
      <c r="P149" s="73">
        <f>PROTOKOŁY!B147</f>
        <v>0</v>
      </c>
      <c r="R149" s="82">
        <f>PROTOKOŁY!N147</f>
        <v>0</v>
      </c>
      <c r="S149" s="73">
        <f t="shared" si="11"/>
        <v>500</v>
      </c>
      <c r="T149" s="73">
        <v>1.55E-05</v>
      </c>
      <c r="U149" s="83">
        <v>146</v>
      </c>
    </row>
    <row r="150" spans="2:21" ht="12.75">
      <c r="B150" s="78">
        <v>147</v>
      </c>
      <c r="C150" s="79">
        <f t="shared" si="8"/>
        <v>0</v>
      </c>
      <c r="D150" s="80" t="e">
        <f>VLOOKUP(C150,PROTOKOŁY!$B$2:$D$300,3,FALSE)</f>
        <v>#N/A</v>
      </c>
      <c r="E150" s="81">
        <f t="shared" si="9"/>
        <v>500.0000159</v>
      </c>
      <c r="O150" s="75">
        <f t="shared" si="10"/>
        <v>500.0000156</v>
      </c>
      <c r="P150" s="73">
        <f>PROTOKOŁY!B148</f>
        <v>0</v>
      </c>
      <c r="R150" s="82">
        <f>PROTOKOŁY!N148</f>
        <v>0</v>
      </c>
      <c r="S150" s="73">
        <f t="shared" si="11"/>
        <v>500</v>
      </c>
      <c r="T150" s="73">
        <v>1.56E-05</v>
      </c>
      <c r="U150" s="83">
        <v>147</v>
      </c>
    </row>
    <row r="151" spans="2:21" ht="12.75">
      <c r="B151" s="78">
        <v>148</v>
      </c>
      <c r="C151" s="79">
        <f t="shared" si="8"/>
        <v>0</v>
      </c>
      <c r="D151" s="80" t="e">
        <f>VLOOKUP(C151,PROTOKOŁY!$B$2:$D$300,3,FALSE)</f>
        <v>#N/A</v>
      </c>
      <c r="E151" s="81">
        <f t="shared" si="9"/>
        <v>500.000016</v>
      </c>
      <c r="O151" s="75">
        <f t="shared" si="10"/>
        <v>500.0000157</v>
      </c>
      <c r="P151" s="73">
        <f>PROTOKOŁY!B149</f>
        <v>0</v>
      </c>
      <c r="R151" s="82">
        <f>PROTOKOŁY!N149</f>
        <v>0</v>
      </c>
      <c r="S151" s="73">
        <f t="shared" si="11"/>
        <v>500</v>
      </c>
      <c r="T151" s="73">
        <v>1.57E-05</v>
      </c>
      <c r="U151" s="83">
        <v>148</v>
      </c>
    </row>
    <row r="152" spans="2:21" ht="12.75">
      <c r="B152" s="78">
        <v>149</v>
      </c>
      <c r="C152" s="79">
        <f t="shared" si="8"/>
        <v>0</v>
      </c>
      <c r="D152" s="80" t="e">
        <f>VLOOKUP(C152,PROTOKOŁY!$B$2:$D$300,3,FALSE)</f>
        <v>#N/A</v>
      </c>
      <c r="E152" s="81">
        <f t="shared" si="9"/>
        <v>500.0000161</v>
      </c>
      <c r="O152" s="75">
        <f t="shared" si="10"/>
        <v>500.0000158</v>
      </c>
      <c r="P152" s="73">
        <f>PROTOKOŁY!B150</f>
        <v>0</v>
      </c>
      <c r="R152" s="82">
        <f>PROTOKOŁY!N150</f>
        <v>0</v>
      </c>
      <c r="S152" s="73">
        <f t="shared" si="11"/>
        <v>500</v>
      </c>
      <c r="T152" s="73">
        <v>1.5799999999999998E-05</v>
      </c>
      <c r="U152" s="83">
        <v>149</v>
      </c>
    </row>
    <row r="153" spans="2:21" ht="12.75">
      <c r="B153" s="78">
        <v>150</v>
      </c>
      <c r="C153" s="79">
        <f t="shared" si="8"/>
        <v>0</v>
      </c>
      <c r="D153" s="80" t="e">
        <f>VLOOKUP(C153,PROTOKOŁY!$B$2:$D$300,3,FALSE)</f>
        <v>#N/A</v>
      </c>
      <c r="E153" s="81">
        <f t="shared" si="9"/>
        <v>500.0000162</v>
      </c>
      <c r="O153" s="75">
        <f t="shared" si="10"/>
        <v>500.0000159</v>
      </c>
      <c r="P153" s="73">
        <f>PROTOKOŁY!B151</f>
        <v>0</v>
      </c>
      <c r="R153" s="82">
        <f>PROTOKOŁY!N151</f>
        <v>0</v>
      </c>
      <c r="S153" s="73">
        <f t="shared" si="11"/>
        <v>500</v>
      </c>
      <c r="T153" s="73">
        <v>1.59E-05</v>
      </c>
      <c r="U153" s="83">
        <v>150</v>
      </c>
    </row>
    <row r="154" spans="2:21" ht="12.75">
      <c r="B154" s="78">
        <v>151</v>
      </c>
      <c r="C154" s="79">
        <f t="shared" si="8"/>
        <v>0</v>
      </c>
      <c r="D154" s="80" t="e">
        <f>VLOOKUP(C154,PROTOKOŁY!$B$2:$D$300,3,FALSE)</f>
        <v>#N/A</v>
      </c>
      <c r="E154" s="81">
        <f t="shared" si="9"/>
        <v>500.0000163</v>
      </c>
      <c r="O154" s="75">
        <f t="shared" si="10"/>
        <v>500.000016</v>
      </c>
      <c r="P154" s="73">
        <f>PROTOKOŁY!B152</f>
        <v>0</v>
      </c>
      <c r="R154" s="82">
        <f>PROTOKOŁY!N152</f>
        <v>0</v>
      </c>
      <c r="S154" s="73">
        <f t="shared" si="11"/>
        <v>500</v>
      </c>
      <c r="T154" s="73">
        <v>1.6E-05</v>
      </c>
      <c r="U154" s="83">
        <v>151</v>
      </c>
    </row>
    <row r="155" spans="2:21" ht="12.75">
      <c r="B155" s="78">
        <v>152</v>
      </c>
      <c r="C155" s="79">
        <f t="shared" si="8"/>
        <v>0</v>
      </c>
      <c r="D155" s="80" t="e">
        <f>VLOOKUP(C155,PROTOKOŁY!$B$2:$D$300,3,FALSE)</f>
        <v>#N/A</v>
      </c>
      <c r="E155" s="81">
        <f t="shared" si="9"/>
        <v>500.0000164</v>
      </c>
      <c r="O155" s="75">
        <f t="shared" si="10"/>
        <v>500.0000161</v>
      </c>
      <c r="P155" s="73">
        <f>PROTOKOŁY!B153</f>
        <v>0</v>
      </c>
      <c r="R155" s="82">
        <f>PROTOKOŁY!N153</f>
        <v>0</v>
      </c>
      <c r="S155" s="73">
        <f t="shared" si="11"/>
        <v>500</v>
      </c>
      <c r="T155" s="73">
        <v>1.61E-05</v>
      </c>
      <c r="U155" s="83">
        <v>152</v>
      </c>
    </row>
    <row r="156" spans="2:21" ht="12.75">
      <c r="B156" s="78">
        <v>153</v>
      </c>
      <c r="C156" s="79">
        <f t="shared" si="8"/>
        <v>0</v>
      </c>
      <c r="D156" s="80" t="e">
        <f>VLOOKUP(C156,PROTOKOŁY!$B$2:$D$300,3,FALSE)</f>
        <v>#N/A</v>
      </c>
      <c r="E156" s="81">
        <f t="shared" si="9"/>
        <v>500.0000165</v>
      </c>
      <c r="O156" s="75">
        <f t="shared" si="10"/>
        <v>500.0000162</v>
      </c>
      <c r="P156" s="73">
        <f>PROTOKOŁY!B154</f>
        <v>0</v>
      </c>
      <c r="R156" s="82">
        <f>PROTOKOŁY!N154</f>
        <v>0</v>
      </c>
      <c r="S156" s="73">
        <f t="shared" si="11"/>
        <v>500</v>
      </c>
      <c r="T156" s="73">
        <v>1.62E-05</v>
      </c>
      <c r="U156" s="83">
        <v>153</v>
      </c>
    </row>
    <row r="157" spans="2:21" ht="12.75">
      <c r="B157" s="78">
        <v>154</v>
      </c>
      <c r="C157" s="79">
        <f t="shared" si="8"/>
        <v>0</v>
      </c>
      <c r="D157" s="80" t="e">
        <f>VLOOKUP(C157,PROTOKOŁY!$B$2:$D$300,3,FALSE)</f>
        <v>#N/A</v>
      </c>
      <c r="E157" s="81">
        <f t="shared" si="9"/>
        <v>500.0000166</v>
      </c>
      <c r="O157" s="75">
        <f t="shared" si="10"/>
        <v>500.0000163</v>
      </c>
      <c r="P157" s="73">
        <f>PROTOKOŁY!B155</f>
        <v>0</v>
      </c>
      <c r="R157" s="82">
        <f>PROTOKOŁY!N155</f>
        <v>0</v>
      </c>
      <c r="S157" s="73">
        <f t="shared" si="11"/>
        <v>500</v>
      </c>
      <c r="T157" s="73">
        <v>1.63E-05</v>
      </c>
      <c r="U157" s="83">
        <v>154</v>
      </c>
    </row>
    <row r="158" spans="2:21" ht="12.75">
      <c r="B158" s="78">
        <v>155</v>
      </c>
      <c r="C158" s="79">
        <f t="shared" si="8"/>
        <v>0</v>
      </c>
      <c r="D158" s="80" t="e">
        <f>VLOOKUP(C158,PROTOKOŁY!$B$2:$D$300,3,FALSE)</f>
        <v>#N/A</v>
      </c>
      <c r="E158" s="81">
        <f t="shared" si="9"/>
        <v>500.0000167</v>
      </c>
      <c r="O158" s="75">
        <f t="shared" si="10"/>
        <v>500.0000164</v>
      </c>
      <c r="P158" s="73">
        <f>PROTOKOŁY!B156</f>
        <v>0</v>
      </c>
      <c r="R158" s="82">
        <f>PROTOKOŁY!N156</f>
        <v>0</v>
      </c>
      <c r="S158" s="73">
        <f t="shared" si="11"/>
        <v>500</v>
      </c>
      <c r="T158" s="73">
        <v>1.64E-05</v>
      </c>
      <c r="U158" s="83">
        <v>155</v>
      </c>
    </row>
    <row r="159" spans="2:21" ht="12.75">
      <c r="B159" s="78">
        <v>156</v>
      </c>
      <c r="C159" s="79">
        <f t="shared" si="8"/>
        <v>0</v>
      </c>
      <c r="D159" s="80" t="e">
        <f>VLOOKUP(C159,PROTOKOŁY!$B$2:$D$300,3,FALSE)</f>
        <v>#N/A</v>
      </c>
      <c r="E159" s="81">
        <f t="shared" si="9"/>
        <v>500.0000168</v>
      </c>
      <c r="O159" s="75">
        <f t="shared" si="10"/>
        <v>500.0000165</v>
      </c>
      <c r="P159" s="73">
        <f>PROTOKOŁY!B157</f>
        <v>0</v>
      </c>
      <c r="R159" s="82">
        <f>PROTOKOŁY!N157</f>
        <v>0</v>
      </c>
      <c r="S159" s="73">
        <f t="shared" si="11"/>
        <v>500</v>
      </c>
      <c r="T159" s="73">
        <v>1.65E-05</v>
      </c>
      <c r="U159" s="83">
        <v>156</v>
      </c>
    </row>
    <row r="160" spans="2:21" ht="12.75">
      <c r="B160" s="78">
        <v>157</v>
      </c>
      <c r="C160" s="79">
        <f t="shared" si="8"/>
        <v>0</v>
      </c>
      <c r="D160" s="80" t="e">
        <f>VLOOKUP(C160,PROTOKOŁY!$B$2:$D$300,3,FALSE)</f>
        <v>#N/A</v>
      </c>
      <c r="E160" s="81">
        <f t="shared" si="9"/>
        <v>500.0000169</v>
      </c>
      <c r="O160" s="75">
        <f t="shared" si="10"/>
        <v>500.0000166</v>
      </c>
      <c r="P160" s="73">
        <f>PROTOKOŁY!B158</f>
        <v>0</v>
      </c>
      <c r="R160" s="82">
        <f>PROTOKOŁY!N158</f>
        <v>0</v>
      </c>
      <c r="S160" s="73">
        <f t="shared" si="11"/>
        <v>500</v>
      </c>
      <c r="T160" s="73">
        <v>1.66E-05</v>
      </c>
      <c r="U160" s="83">
        <v>157</v>
      </c>
    </row>
    <row r="161" spans="2:21" ht="12.75">
      <c r="B161" s="78">
        <v>158</v>
      </c>
      <c r="C161" s="79">
        <f t="shared" si="8"/>
        <v>0</v>
      </c>
      <c r="D161" s="80" t="e">
        <f>VLOOKUP(C161,PROTOKOŁY!$B$2:$D$300,3,FALSE)</f>
        <v>#N/A</v>
      </c>
      <c r="E161" s="81">
        <f t="shared" si="9"/>
        <v>500.000017</v>
      </c>
      <c r="O161" s="75">
        <f t="shared" si="10"/>
        <v>500.0000167</v>
      </c>
      <c r="P161" s="73">
        <f>PROTOKOŁY!B159</f>
        <v>0</v>
      </c>
      <c r="R161" s="82">
        <f>PROTOKOŁY!N159</f>
        <v>0</v>
      </c>
      <c r="S161" s="73">
        <f t="shared" si="11"/>
        <v>500</v>
      </c>
      <c r="T161" s="73">
        <v>1.67E-05</v>
      </c>
      <c r="U161" s="83">
        <v>158</v>
      </c>
    </row>
    <row r="162" spans="2:21" ht="12.75">
      <c r="B162" s="78">
        <v>159</v>
      </c>
      <c r="C162" s="79">
        <f t="shared" si="8"/>
        <v>0</v>
      </c>
      <c r="D162" s="80" t="e">
        <f>VLOOKUP(C162,PROTOKOŁY!$B$2:$D$300,3,FALSE)</f>
        <v>#N/A</v>
      </c>
      <c r="E162" s="81">
        <f t="shared" si="9"/>
        <v>500.0000171</v>
      </c>
      <c r="O162" s="75">
        <f t="shared" si="10"/>
        <v>500.0000168</v>
      </c>
      <c r="P162" s="73">
        <f>PROTOKOŁY!B160</f>
        <v>0</v>
      </c>
      <c r="R162" s="82">
        <f>PROTOKOŁY!N160</f>
        <v>0</v>
      </c>
      <c r="S162" s="73">
        <f t="shared" si="11"/>
        <v>500</v>
      </c>
      <c r="T162" s="73">
        <v>1.68E-05</v>
      </c>
      <c r="U162" s="83">
        <v>159</v>
      </c>
    </row>
    <row r="163" spans="2:21" ht="12.75">
      <c r="B163" s="78">
        <v>160</v>
      </c>
      <c r="C163" s="79">
        <f t="shared" si="8"/>
        <v>0</v>
      </c>
      <c r="D163" s="80" t="e">
        <f>VLOOKUP(C163,PROTOKOŁY!$B$2:$D$300,3,FALSE)</f>
        <v>#N/A</v>
      </c>
      <c r="E163" s="81">
        <f t="shared" si="9"/>
        <v>500.0000172</v>
      </c>
      <c r="O163" s="75">
        <f t="shared" si="10"/>
        <v>500.0000169</v>
      </c>
      <c r="P163" s="73">
        <f>PROTOKOŁY!B161</f>
        <v>0</v>
      </c>
      <c r="R163" s="82">
        <f>PROTOKOŁY!N161</f>
        <v>0</v>
      </c>
      <c r="S163" s="73">
        <f t="shared" si="11"/>
        <v>500</v>
      </c>
      <c r="T163" s="73">
        <v>1.69E-05</v>
      </c>
      <c r="U163" s="83">
        <v>160</v>
      </c>
    </row>
    <row r="164" spans="2:21" ht="12.75">
      <c r="B164" s="78">
        <v>161</v>
      </c>
      <c r="C164" s="79">
        <f t="shared" si="8"/>
        <v>0</v>
      </c>
      <c r="D164" s="80" t="e">
        <f>VLOOKUP(C164,PROTOKOŁY!$B$2:$D$300,3,FALSE)</f>
        <v>#N/A</v>
      </c>
      <c r="E164" s="81">
        <f t="shared" si="9"/>
        <v>500.0000173</v>
      </c>
      <c r="O164" s="75">
        <f t="shared" si="10"/>
        <v>500.000017</v>
      </c>
      <c r="P164" s="73">
        <f>PROTOKOŁY!B162</f>
        <v>0</v>
      </c>
      <c r="R164" s="82">
        <f>PROTOKOŁY!N162</f>
        <v>0</v>
      </c>
      <c r="S164" s="73">
        <f t="shared" si="11"/>
        <v>500</v>
      </c>
      <c r="T164" s="73">
        <v>1.7E-05</v>
      </c>
      <c r="U164" s="83">
        <v>161</v>
      </c>
    </row>
    <row r="165" spans="2:21" ht="12.75">
      <c r="B165" s="78">
        <v>162</v>
      </c>
      <c r="C165" s="79">
        <f t="shared" si="8"/>
        <v>0</v>
      </c>
      <c r="D165" s="80" t="e">
        <f>VLOOKUP(C165,PROTOKOŁY!$B$2:$D$300,3,FALSE)</f>
        <v>#N/A</v>
      </c>
      <c r="E165" s="81">
        <f t="shared" si="9"/>
        <v>500.0000174</v>
      </c>
      <c r="O165" s="75">
        <f t="shared" si="10"/>
        <v>500.0000171</v>
      </c>
      <c r="P165" s="73">
        <f>PROTOKOŁY!B163</f>
        <v>0</v>
      </c>
      <c r="R165" s="82">
        <f>PROTOKOŁY!N163</f>
        <v>0</v>
      </c>
      <c r="S165" s="73">
        <f t="shared" si="11"/>
        <v>500</v>
      </c>
      <c r="T165" s="73">
        <v>1.71E-05</v>
      </c>
      <c r="U165" s="83">
        <v>162</v>
      </c>
    </row>
    <row r="166" spans="2:21" ht="12.75">
      <c r="B166" s="78">
        <v>163</v>
      </c>
      <c r="C166" s="79">
        <f t="shared" si="8"/>
        <v>0</v>
      </c>
      <c r="D166" s="80" t="e">
        <f>VLOOKUP(C166,PROTOKOŁY!$B$2:$D$300,3,FALSE)</f>
        <v>#N/A</v>
      </c>
      <c r="E166" s="81">
        <f t="shared" si="9"/>
        <v>500.0000175</v>
      </c>
      <c r="O166" s="75">
        <f t="shared" si="10"/>
        <v>500.0000172</v>
      </c>
      <c r="P166" s="73">
        <f>PROTOKOŁY!B164</f>
        <v>0</v>
      </c>
      <c r="R166" s="82">
        <f>PROTOKOŁY!N164</f>
        <v>0</v>
      </c>
      <c r="S166" s="73">
        <f t="shared" si="11"/>
        <v>500</v>
      </c>
      <c r="T166" s="73">
        <v>1.72E-05</v>
      </c>
      <c r="U166" s="83">
        <v>163</v>
      </c>
    </row>
    <row r="167" spans="2:21" ht="12.75">
      <c r="B167" s="78">
        <v>164</v>
      </c>
      <c r="C167" s="79">
        <f t="shared" si="8"/>
        <v>0</v>
      </c>
      <c r="D167" s="80" t="e">
        <f>VLOOKUP(C167,PROTOKOŁY!$B$2:$D$300,3,FALSE)</f>
        <v>#N/A</v>
      </c>
      <c r="E167" s="81">
        <f t="shared" si="9"/>
        <v>500.0000176</v>
      </c>
      <c r="O167" s="75">
        <f t="shared" si="10"/>
        <v>500.0000173</v>
      </c>
      <c r="P167" s="73">
        <f>PROTOKOŁY!B165</f>
        <v>0</v>
      </c>
      <c r="R167" s="82">
        <f>PROTOKOŁY!N165</f>
        <v>0</v>
      </c>
      <c r="S167" s="73">
        <f t="shared" si="11"/>
        <v>500</v>
      </c>
      <c r="T167" s="73">
        <v>1.73E-05</v>
      </c>
      <c r="U167" s="83">
        <v>164</v>
      </c>
    </row>
    <row r="168" spans="2:21" ht="12.75">
      <c r="B168" s="78">
        <v>165</v>
      </c>
      <c r="C168" s="79">
        <f t="shared" si="8"/>
        <v>0</v>
      </c>
      <c r="D168" s="80" t="e">
        <f>VLOOKUP(C168,PROTOKOŁY!$B$2:$D$300,3,FALSE)</f>
        <v>#N/A</v>
      </c>
      <c r="E168" s="81">
        <f t="shared" si="9"/>
        <v>500.0000177</v>
      </c>
      <c r="O168" s="75">
        <f t="shared" si="10"/>
        <v>500.0000174</v>
      </c>
      <c r="P168" s="73">
        <f>PROTOKOŁY!B166</f>
        <v>0</v>
      </c>
      <c r="R168" s="82">
        <f>PROTOKOŁY!N166</f>
        <v>0</v>
      </c>
      <c r="S168" s="73">
        <f t="shared" si="11"/>
        <v>500</v>
      </c>
      <c r="T168" s="73">
        <v>1.74E-05</v>
      </c>
      <c r="U168" s="83">
        <v>165</v>
      </c>
    </row>
    <row r="169" spans="2:21" ht="12.75">
      <c r="B169" s="78">
        <v>166</v>
      </c>
      <c r="C169" s="79">
        <f t="shared" si="8"/>
        <v>0</v>
      </c>
      <c r="D169" s="80" t="e">
        <f>VLOOKUP(C169,PROTOKOŁY!$B$2:$D$300,3,FALSE)</f>
        <v>#N/A</v>
      </c>
      <c r="E169" s="81">
        <f t="shared" si="9"/>
        <v>500.0000178</v>
      </c>
      <c r="O169" s="75">
        <f t="shared" si="10"/>
        <v>500.0000175</v>
      </c>
      <c r="P169" s="73">
        <f>PROTOKOŁY!B167</f>
        <v>0</v>
      </c>
      <c r="R169" s="82">
        <f>PROTOKOŁY!N167</f>
        <v>0</v>
      </c>
      <c r="S169" s="73">
        <f t="shared" si="11"/>
        <v>500</v>
      </c>
      <c r="T169" s="73">
        <v>1.75E-05</v>
      </c>
      <c r="U169" s="83">
        <v>166</v>
      </c>
    </row>
    <row r="170" spans="2:21" ht="12.75">
      <c r="B170" s="78">
        <v>167</v>
      </c>
      <c r="C170" s="79">
        <f t="shared" si="8"/>
        <v>0</v>
      </c>
      <c r="D170" s="80" t="e">
        <f>VLOOKUP(C170,PROTOKOŁY!$B$2:$D$300,3,FALSE)</f>
        <v>#N/A</v>
      </c>
      <c r="E170" s="81">
        <f t="shared" si="9"/>
        <v>500.0000179</v>
      </c>
      <c r="O170" s="75">
        <f t="shared" si="10"/>
        <v>500.0000176</v>
      </c>
      <c r="P170" s="73">
        <f>PROTOKOŁY!B168</f>
        <v>0</v>
      </c>
      <c r="R170" s="82">
        <f>PROTOKOŁY!N168</f>
        <v>0</v>
      </c>
      <c r="S170" s="73">
        <f t="shared" si="11"/>
        <v>500</v>
      </c>
      <c r="T170" s="73">
        <v>1.76E-05</v>
      </c>
      <c r="U170" s="83">
        <v>167</v>
      </c>
    </row>
    <row r="171" spans="2:21" ht="12.75">
      <c r="B171" s="78">
        <v>168</v>
      </c>
      <c r="C171" s="79">
        <f t="shared" si="8"/>
        <v>0</v>
      </c>
      <c r="D171" s="80" t="e">
        <f>VLOOKUP(C171,PROTOKOŁY!$B$2:$D$300,3,FALSE)</f>
        <v>#N/A</v>
      </c>
      <c r="E171" s="81">
        <f t="shared" si="9"/>
        <v>500.000018</v>
      </c>
      <c r="O171" s="75">
        <f t="shared" si="10"/>
        <v>500.0000177</v>
      </c>
      <c r="P171" s="73">
        <f>PROTOKOŁY!B169</f>
        <v>0</v>
      </c>
      <c r="R171" s="82">
        <f>PROTOKOŁY!N169</f>
        <v>0</v>
      </c>
      <c r="S171" s="73">
        <f t="shared" si="11"/>
        <v>500</v>
      </c>
      <c r="T171" s="73">
        <v>1.77E-05</v>
      </c>
      <c r="U171" s="83">
        <v>168</v>
      </c>
    </row>
    <row r="172" spans="2:21" ht="12.75">
      <c r="B172" s="78">
        <v>169</v>
      </c>
      <c r="C172" s="79">
        <f t="shared" si="8"/>
        <v>0</v>
      </c>
      <c r="D172" s="80" t="e">
        <f>VLOOKUP(C172,PROTOKOŁY!$B$2:$D$300,3,FALSE)</f>
        <v>#N/A</v>
      </c>
      <c r="E172" s="81">
        <f t="shared" si="9"/>
        <v>500.0000181</v>
      </c>
      <c r="O172" s="75">
        <f t="shared" si="10"/>
        <v>500.0000178</v>
      </c>
      <c r="P172" s="73">
        <f>PROTOKOŁY!B170</f>
        <v>0</v>
      </c>
      <c r="R172" s="82">
        <f>PROTOKOŁY!N170</f>
        <v>0</v>
      </c>
      <c r="S172" s="73">
        <f t="shared" si="11"/>
        <v>500</v>
      </c>
      <c r="T172" s="73">
        <v>1.78E-05</v>
      </c>
      <c r="U172" s="83">
        <v>169</v>
      </c>
    </row>
    <row r="173" spans="2:21" ht="12.75">
      <c r="B173" s="78">
        <v>170</v>
      </c>
      <c r="C173" s="79">
        <f t="shared" si="8"/>
        <v>0</v>
      </c>
      <c r="D173" s="80" t="e">
        <f>VLOOKUP(C173,PROTOKOŁY!$B$2:$D$300,3,FALSE)</f>
        <v>#N/A</v>
      </c>
      <c r="E173" s="81">
        <f t="shared" si="9"/>
        <v>500.0000182</v>
      </c>
      <c r="O173" s="75">
        <f t="shared" si="10"/>
        <v>500.0000179</v>
      </c>
      <c r="P173" s="73">
        <f>PROTOKOŁY!B171</f>
        <v>0</v>
      </c>
      <c r="R173" s="82">
        <f>PROTOKOŁY!N171</f>
        <v>0</v>
      </c>
      <c r="S173" s="73">
        <f t="shared" si="11"/>
        <v>500</v>
      </c>
      <c r="T173" s="73">
        <v>1.79E-05</v>
      </c>
      <c r="U173" s="83">
        <v>170</v>
      </c>
    </row>
    <row r="174" spans="2:21" ht="12.75">
      <c r="B174" s="78">
        <v>171</v>
      </c>
      <c r="C174" s="79">
        <f t="shared" si="8"/>
        <v>0</v>
      </c>
      <c r="D174" s="80" t="e">
        <f>VLOOKUP(C174,PROTOKOŁY!$B$2:$D$300,3,FALSE)</f>
        <v>#N/A</v>
      </c>
      <c r="E174" s="81">
        <f t="shared" si="9"/>
        <v>500.0000183</v>
      </c>
      <c r="O174" s="75">
        <f t="shared" si="10"/>
        <v>500.000018</v>
      </c>
      <c r="P174" s="73">
        <f>PROTOKOŁY!B172</f>
        <v>0</v>
      </c>
      <c r="R174" s="82">
        <f>PROTOKOŁY!N172</f>
        <v>0</v>
      </c>
      <c r="S174" s="73">
        <f t="shared" si="11"/>
        <v>500</v>
      </c>
      <c r="T174" s="73">
        <v>1.8E-05</v>
      </c>
      <c r="U174" s="83">
        <v>171</v>
      </c>
    </row>
    <row r="175" spans="2:21" ht="12.75">
      <c r="B175" s="78">
        <v>172</v>
      </c>
      <c r="C175" s="79">
        <f t="shared" si="8"/>
        <v>0</v>
      </c>
      <c r="D175" s="80" t="e">
        <f>VLOOKUP(C175,PROTOKOŁY!$B$2:$D$300,3,FALSE)</f>
        <v>#N/A</v>
      </c>
      <c r="E175" s="81">
        <f t="shared" si="9"/>
        <v>500.0000184</v>
      </c>
      <c r="O175" s="75">
        <f t="shared" si="10"/>
        <v>500.0000181</v>
      </c>
      <c r="P175" s="73">
        <f>PROTOKOŁY!B173</f>
        <v>0</v>
      </c>
      <c r="R175" s="82">
        <f>PROTOKOŁY!N173</f>
        <v>0</v>
      </c>
      <c r="S175" s="73">
        <f t="shared" si="11"/>
        <v>500</v>
      </c>
      <c r="T175" s="73">
        <v>1.81E-05</v>
      </c>
      <c r="U175" s="83">
        <v>172</v>
      </c>
    </row>
    <row r="176" spans="2:21" ht="12.75">
      <c r="B176" s="78">
        <v>173</v>
      </c>
      <c r="C176" s="79">
        <f t="shared" si="8"/>
        <v>0</v>
      </c>
      <c r="D176" s="80" t="e">
        <f>VLOOKUP(C176,PROTOKOŁY!$B$2:$D$300,3,FALSE)</f>
        <v>#N/A</v>
      </c>
      <c r="E176" s="81">
        <f t="shared" si="9"/>
        <v>500.0000185</v>
      </c>
      <c r="O176" s="75">
        <f t="shared" si="10"/>
        <v>500.0000182</v>
      </c>
      <c r="P176" s="73">
        <f>PROTOKOŁY!B174</f>
        <v>0</v>
      </c>
      <c r="R176" s="82">
        <f>PROTOKOŁY!N174</f>
        <v>0</v>
      </c>
      <c r="S176" s="73">
        <f t="shared" si="11"/>
        <v>500</v>
      </c>
      <c r="T176" s="73">
        <v>1.82E-05</v>
      </c>
      <c r="U176" s="83">
        <v>173</v>
      </c>
    </row>
    <row r="177" spans="2:21" ht="12.75">
      <c r="B177" s="78">
        <v>174</v>
      </c>
      <c r="C177" s="79">
        <f t="shared" si="8"/>
        <v>0</v>
      </c>
      <c r="D177" s="80" t="e">
        <f>VLOOKUP(C177,PROTOKOŁY!$B$2:$D$300,3,FALSE)</f>
        <v>#N/A</v>
      </c>
      <c r="E177" s="81">
        <f t="shared" si="9"/>
        <v>500.0000186</v>
      </c>
      <c r="O177" s="75">
        <f t="shared" si="10"/>
        <v>500.0000183</v>
      </c>
      <c r="P177" s="73">
        <f>PROTOKOŁY!B175</f>
        <v>0</v>
      </c>
      <c r="R177" s="82">
        <f>PROTOKOŁY!N175</f>
        <v>0</v>
      </c>
      <c r="S177" s="73">
        <f t="shared" si="11"/>
        <v>500</v>
      </c>
      <c r="T177" s="73">
        <v>1.83E-05</v>
      </c>
      <c r="U177" s="83">
        <v>174</v>
      </c>
    </row>
    <row r="178" spans="2:21" ht="12.75">
      <c r="B178" s="78">
        <v>175</v>
      </c>
      <c r="C178" s="79">
        <f t="shared" si="8"/>
        <v>0</v>
      </c>
      <c r="D178" s="80" t="e">
        <f>VLOOKUP(C178,PROTOKOŁY!$B$2:$D$300,3,FALSE)</f>
        <v>#N/A</v>
      </c>
      <c r="E178" s="81">
        <f t="shared" si="9"/>
        <v>500.0000187</v>
      </c>
      <c r="O178" s="75">
        <f t="shared" si="10"/>
        <v>500.0000184</v>
      </c>
      <c r="P178" s="73">
        <f>PROTOKOŁY!B176</f>
        <v>0</v>
      </c>
      <c r="R178" s="82">
        <f>PROTOKOŁY!N176</f>
        <v>0</v>
      </c>
      <c r="S178" s="73">
        <f t="shared" si="11"/>
        <v>500</v>
      </c>
      <c r="T178" s="73">
        <v>1.84E-05</v>
      </c>
      <c r="U178" s="83">
        <v>175</v>
      </c>
    </row>
    <row r="179" spans="2:21" ht="12.75">
      <c r="B179" s="78">
        <v>176</v>
      </c>
      <c r="C179" s="79">
        <f t="shared" si="8"/>
        <v>0</v>
      </c>
      <c r="D179" s="80" t="e">
        <f>VLOOKUP(C179,PROTOKOŁY!$B$2:$D$300,3,FALSE)</f>
        <v>#N/A</v>
      </c>
      <c r="E179" s="81">
        <f t="shared" si="9"/>
        <v>500.0000188</v>
      </c>
      <c r="O179" s="75">
        <f t="shared" si="10"/>
        <v>500.0000185</v>
      </c>
      <c r="P179" s="73">
        <f>PROTOKOŁY!B177</f>
        <v>0</v>
      </c>
      <c r="R179" s="82">
        <f>PROTOKOŁY!N177</f>
        <v>0</v>
      </c>
      <c r="S179" s="73">
        <f t="shared" si="11"/>
        <v>500</v>
      </c>
      <c r="T179" s="73">
        <v>1.85E-05</v>
      </c>
      <c r="U179" s="83">
        <v>176</v>
      </c>
    </row>
    <row r="180" spans="2:21" ht="12.75">
      <c r="B180" s="78">
        <v>177</v>
      </c>
      <c r="C180" s="79">
        <f t="shared" si="8"/>
        <v>0</v>
      </c>
      <c r="D180" s="80" t="e">
        <f>VLOOKUP(C180,PROTOKOŁY!$B$2:$D$300,3,FALSE)</f>
        <v>#N/A</v>
      </c>
      <c r="E180" s="81">
        <f t="shared" si="9"/>
        <v>500.0000189</v>
      </c>
      <c r="O180" s="75">
        <f t="shared" si="10"/>
        <v>500.0000186</v>
      </c>
      <c r="P180" s="73">
        <f>PROTOKOŁY!B178</f>
        <v>0</v>
      </c>
      <c r="R180" s="82">
        <f>PROTOKOŁY!N178</f>
        <v>0</v>
      </c>
      <c r="S180" s="73">
        <f t="shared" si="11"/>
        <v>500</v>
      </c>
      <c r="T180" s="73">
        <v>1.86E-05</v>
      </c>
      <c r="U180" s="83">
        <v>177</v>
      </c>
    </row>
    <row r="181" spans="2:21" ht="12.75">
      <c r="B181" s="78">
        <v>178</v>
      </c>
      <c r="C181" s="79">
        <f t="shared" si="8"/>
        <v>0</v>
      </c>
      <c r="D181" s="80" t="e">
        <f>VLOOKUP(C181,PROTOKOŁY!$B$2:$D$300,3,FALSE)</f>
        <v>#N/A</v>
      </c>
      <c r="E181" s="81">
        <f t="shared" si="9"/>
        <v>500.000019</v>
      </c>
      <c r="O181" s="75">
        <f t="shared" si="10"/>
        <v>500.0000187</v>
      </c>
      <c r="P181" s="73">
        <f>PROTOKOŁY!B179</f>
        <v>0</v>
      </c>
      <c r="R181" s="82">
        <f>PROTOKOŁY!N179</f>
        <v>0</v>
      </c>
      <c r="S181" s="73">
        <f t="shared" si="11"/>
        <v>500</v>
      </c>
      <c r="T181" s="73">
        <v>1.87E-05</v>
      </c>
      <c r="U181" s="83">
        <v>178</v>
      </c>
    </row>
    <row r="182" spans="2:21" ht="12.75">
      <c r="B182" s="78">
        <v>179</v>
      </c>
      <c r="C182" s="79">
        <f t="shared" si="8"/>
        <v>0</v>
      </c>
      <c r="D182" s="80" t="e">
        <f>VLOOKUP(C182,PROTOKOŁY!$B$2:$D$300,3,FALSE)</f>
        <v>#N/A</v>
      </c>
      <c r="E182" s="81">
        <f t="shared" si="9"/>
        <v>500.0000191</v>
      </c>
      <c r="O182" s="75">
        <f t="shared" si="10"/>
        <v>500.0000188</v>
      </c>
      <c r="P182" s="73">
        <f>PROTOKOŁY!B180</f>
        <v>0</v>
      </c>
      <c r="R182" s="82">
        <f>PROTOKOŁY!N180</f>
        <v>0</v>
      </c>
      <c r="S182" s="73">
        <f t="shared" si="11"/>
        <v>500</v>
      </c>
      <c r="T182" s="73">
        <v>1.88E-05</v>
      </c>
      <c r="U182" s="83">
        <v>179</v>
      </c>
    </row>
    <row r="183" spans="2:21" ht="12.75">
      <c r="B183" s="78">
        <v>180</v>
      </c>
      <c r="C183" s="79">
        <f t="shared" si="8"/>
        <v>0</v>
      </c>
      <c r="D183" s="80" t="e">
        <f>VLOOKUP(C183,PROTOKOŁY!$B$2:$D$300,3,FALSE)</f>
        <v>#N/A</v>
      </c>
      <c r="E183" s="81">
        <f t="shared" si="9"/>
        <v>500.0000192</v>
      </c>
      <c r="O183" s="75">
        <f t="shared" si="10"/>
        <v>500.0000189</v>
      </c>
      <c r="P183" s="73">
        <f>PROTOKOŁY!B181</f>
        <v>0</v>
      </c>
      <c r="R183" s="82">
        <f>PROTOKOŁY!N181</f>
        <v>0</v>
      </c>
      <c r="S183" s="73">
        <f t="shared" si="11"/>
        <v>500</v>
      </c>
      <c r="T183" s="73">
        <v>1.89E-05</v>
      </c>
      <c r="U183" s="83">
        <v>180</v>
      </c>
    </row>
    <row r="184" spans="2:21" ht="12.75">
      <c r="B184" s="78">
        <v>181</v>
      </c>
      <c r="C184" s="79">
        <f t="shared" si="8"/>
        <v>0</v>
      </c>
      <c r="D184" s="80" t="e">
        <f>VLOOKUP(C184,PROTOKOŁY!$B$2:$D$300,3,FALSE)</f>
        <v>#N/A</v>
      </c>
      <c r="E184" s="81">
        <f t="shared" si="9"/>
        <v>500.0000193</v>
      </c>
      <c r="O184" s="75">
        <f t="shared" si="10"/>
        <v>500.000019</v>
      </c>
      <c r="P184" s="73">
        <f>PROTOKOŁY!B182</f>
        <v>0</v>
      </c>
      <c r="R184" s="82">
        <f>PROTOKOŁY!N182</f>
        <v>0</v>
      </c>
      <c r="S184" s="73">
        <f t="shared" si="11"/>
        <v>500</v>
      </c>
      <c r="T184" s="73">
        <v>1.9E-05</v>
      </c>
      <c r="U184" s="83">
        <v>181</v>
      </c>
    </row>
    <row r="185" spans="2:21" ht="12.75">
      <c r="B185" s="78">
        <v>182</v>
      </c>
      <c r="C185" s="79">
        <f t="shared" si="8"/>
        <v>0</v>
      </c>
      <c r="D185" s="80" t="e">
        <f>VLOOKUP(C185,PROTOKOŁY!$B$2:$D$300,3,FALSE)</f>
        <v>#N/A</v>
      </c>
      <c r="E185" s="81">
        <f t="shared" si="9"/>
        <v>500.0000194</v>
      </c>
      <c r="O185" s="75">
        <f t="shared" si="10"/>
        <v>500.0000191</v>
      </c>
      <c r="P185" s="73">
        <f>PROTOKOŁY!B183</f>
        <v>0</v>
      </c>
      <c r="R185" s="82">
        <f>PROTOKOŁY!N183</f>
        <v>0</v>
      </c>
      <c r="S185" s="73">
        <f t="shared" si="11"/>
        <v>500</v>
      </c>
      <c r="T185" s="73">
        <v>1.91E-05</v>
      </c>
      <c r="U185" s="83">
        <v>182</v>
      </c>
    </row>
    <row r="186" spans="2:21" ht="12.75">
      <c r="B186" s="78">
        <v>183</v>
      </c>
      <c r="C186" s="79">
        <f t="shared" si="8"/>
        <v>0</v>
      </c>
      <c r="D186" s="80" t="e">
        <f>VLOOKUP(C186,PROTOKOŁY!$B$2:$D$300,3,FALSE)</f>
        <v>#N/A</v>
      </c>
      <c r="E186" s="81">
        <f t="shared" si="9"/>
        <v>500.0000195</v>
      </c>
      <c r="O186" s="75">
        <f t="shared" si="10"/>
        <v>500.0000192</v>
      </c>
      <c r="P186" s="73">
        <f>PROTOKOŁY!B184</f>
        <v>0</v>
      </c>
      <c r="R186" s="82">
        <f>PROTOKOŁY!N184</f>
        <v>0</v>
      </c>
      <c r="S186" s="73">
        <f t="shared" si="11"/>
        <v>500</v>
      </c>
      <c r="T186" s="73">
        <v>1.92E-05</v>
      </c>
      <c r="U186" s="83">
        <v>183</v>
      </c>
    </row>
    <row r="187" spans="2:21" ht="12.75">
      <c r="B187" s="78">
        <v>184</v>
      </c>
      <c r="C187" s="79">
        <f t="shared" si="8"/>
        <v>0</v>
      </c>
      <c r="D187" s="80" t="e">
        <f>VLOOKUP(C187,PROTOKOŁY!$B$2:$D$300,3,FALSE)</f>
        <v>#N/A</v>
      </c>
      <c r="E187" s="81">
        <f t="shared" si="9"/>
        <v>500.0000196</v>
      </c>
      <c r="O187" s="75">
        <f t="shared" si="10"/>
        <v>500.0000193</v>
      </c>
      <c r="P187" s="73">
        <f>PROTOKOŁY!B185</f>
        <v>0</v>
      </c>
      <c r="R187" s="82">
        <f>PROTOKOŁY!N185</f>
        <v>0</v>
      </c>
      <c r="S187" s="73">
        <f t="shared" si="11"/>
        <v>500</v>
      </c>
      <c r="T187" s="73">
        <v>1.9299999999999998E-05</v>
      </c>
      <c r="U187" s="83">
        <v>184</v>
      </c>
    </row>
    <row r="188" spans="2:21" ht="12.75">
      <c r="B188" s="78">
        <v>185</v>
      </c>
      <c r="C188" s="79">
        <f t="shared" si="8"/>
        <v>0</v>
      </c>
      <c r="D188" s="80" t="e">
        <f>VLOOKUP(C188,PROTOKOŁY!$B$2:$D$300,3,FALSE)</f>
        <v>#N/A</v>
      </c>
      <c r="E188" s="81">
        <f t="shared" si="9"/>
        <v>500.0000197</v>
      </c>
      <c r="O188" s="75">
        <f t="shared" si="10"/>
        <v>500.0000194</v>
      </c>
      <c r="P188" s="73">
        <f>PROTOKOŁY!B186</f>
        <v>0</v>
      </c>
      <c r="R188" s="82">
        <f>PROTOKOŁY!N186</f>
        <v>0</v>
      </c>
      <c r="S188" s="73">
        <f t="shared" si="11"/>
        <v>500</v>
      </c>
      <c r="T188" s="73">
        <v>1.94E-05</v>
      </c>
      <c r="U188" s="83">
        <v>185</v>
      </c>
    </row>
    <row r="189" spans="2:21" ht="12.75">
      <c r="B189" s="78">
        <v>186</v>
      </c>
      <c r="C189" s="79">
        <f t="shared" si="8"/>
        <v>0</v>
      </c>
      <c r="D189" s="80" t="e">
        <f>VLOOKUP(C189,PROTOKOŁY!$B$2:$D$300,3,FALSE)</f>
        <v>#N/A</v>
      </c>
      <c r="E189" s="81">
        <f t="shared" si="9"/>
        <v>500.0000198</v>
      </c>
      <c r="O189" s="75">
        <f t="shared" si="10"/>
        <v>500.0000195</v>
      </c>
      <c r="P189" s="73">
        <f>PROTOKOŁY!B187</f>
        <v>0</v>
      </c>
      <c r="R189" s="82">
        <f>PROTOKOŁY!N187</f>
        <v>0</v>
      </c>
      <c r="S189" s="73">
        <f t="shared" si="11"/>
        <v>500</v>
      </c>
      <c r="T189" s="73">
        <v>1.95E-05</v>
      </c>
      <c r="U189" s="83">
        <v>186</v>
      </c>
    </row>
    <row r="190" spans="2:21" ht="12.75">
      <c r="B190" s="78">
        <v>187</v>
      </c>
      <c r="C190" s="79">
        <f t="shared" si="8"/>
        <v>0</v>
      </c>
      <c r="D190" s="80" t="e">
        <f>VLOOKUP(C190,PROTOKOŁY!$B$2:$D$300,3,FALSE)</f>
        <v>#N/A</v>
      </c>
      <c r="E190" s="81">
        <f t="shared" si="9"/>
        <v>500.0000199</v>
      </c>
      <c r="O190" s="75">
        <f t="shared" si="10"/>
        <v>500.0000196</v>
      </c>
      <c r="P190" s="73">
        <f>PROTOKOŁY!B188</f>
        <v>0</v>
      </c>
      <c r="R190" s="82">
        <f>PROTOKOŁY!N188</f>
        <v>0</v>
      </c>
      <c r="S190" s="73">
        <f t="shared" si="11"/>
        <v>500</v>
      </c>
      <c r="T190" s="73">
        <v>1.96E-05</v>
      </c>
      <c r="U190" s="83">
        <v>187</v>
      </c>
    </row>
    <row r="191" spans="2:21" ht="12.75">
      <c r="B191" s="78">
        <v>188</v>
      </c>
      <c r="C191" s="79">
        <f t="shared" si="8"/>
        <v>0</v>
      </c>
      <c r="D191" s="80" t="e">
        <f>VLOOKUP(C191,PROTOKOŁY!$B$2:$D$300,3,FALSE)</f>
        <v>#N/A</v>
      </c>
      <c r="E191" s="81">
        <f t="shared" si="9"/>
        <v>500.00002</v>
      </c>
      <c r="O191" s="75">
        <f t="shared" si="10"/>
        <v>500.0000197</v>
      </c>
      <c r="P191" s="73">
        <f>PROTOKOŁY!B189</f>
        <v>0</v>
      </c>
      <c r="R191" s="82">
        <f>PROTOKOŁY!N189</f>
        <v>0</v>
      </c>
      <c r="S191" s="73">
        <f t="shared" si="11"/>
        <v>500</v>
      </c>
      <c r="T191" s="73">
        <v>1.97E-05</v>
      </c>
      <c r="U191" s="83">
        <v>188</v>
      </c>
    </row>
    <row r="192" spans="2:21" ht="12.75">
      <c r="B192" s="78">
        <v>189</v>
      </c>
      <c r="C192" s="79">
        <f t="shared" si="8"/>
        <v>0</v>
      </c>
      <c r="D192" s="80" t="e">
        <f>VLOOKUP(C192,PROTOKOŁY!$B$2:$D$300,3,FALSE)</f>
        <v>#N/A</v>
      </c>
      <c r="E192" s="81">
        <f t="shared" si="9"/>
        <v>500.0000201</v>
      </c>
      <c r="O192" s="75">
        <f t="shared" si="10"/>
        <v>500.0000198</v>
      </c>
      <c r="P192" s="73">
        <f>PROTOKOŁY!B190</f>
        <v>0</v>
      </c>
      <c r="R192" s="82">
        <f>PROTOKOŁY!N190</f>
        <v>0</v>
      </c>
      <c r="S192" s="73">
        <f t="shared" si="11"/>
        <v>500</v>
      </c>
      <c r="T192" s="73">
        <v>1.98E-05</v>
      </c>
      <c r="U192" s="83">
        <v>189</v>
      </c>
    </row>
    <row r="193" spans="2:21" ht="12.75">
      <c r="B193" s="78">
        <v>190</v>
      </c>
      <c r="C193" s="79">
        <f t="shared" si="8"/>
        <v>0</v>
      </c>
      <c r="D193" s="80" t="e">
        <f>VLOOKUP(C193,PROTOKOŁY!$B$2:$D$300,3,FALSE)</f>
        <v>#N/A</v>
      </c>
      <c r="E193" s="81">
        <f t="shared" si="9"/>
        <v>500.0000202</v>
      </c>
      <c r="O193" s="75">
        <f t="shared" si="10"/>
        <v>500.0000199</v>
      </c>
      <c r="P193" s="73">
        <f>PROTOKOŁY!B191</f>
        <v>0</v>
      </c>
      <c r="R193" s="82">
        <f>PROTOKOŁY!N191</f>
        <v>0</v>
      </c>
      <c r="S193" s="73">
        <f t="shared" si="11"/>
        <v>500</v>
      </c>
      <c r="T193" s="73">
        <v>1.99E-05</v>
      </c>
      <c r="U193" s="83">
        <v>190</v>
      </c>
    </row>
    <row r="194" spans="2:21" ht="12.75">
      <c r="B194" s="78">
        <v>191</v>
      </c>
      <c r="C194" s="79">
        <f t="shared" si="8"/>
        <v>0</v>
      </c>
      <c r="D194" s="80" t="e">
        <f>VLOOKUP(C194,PROTOKOŁY!$B$2:$D$300,3,FALSE)</f>
        <v>#N/A</v>
      </c>
      <c r="E194" s="81">
        <f t="shared" si="9"/>
        <v>500.0000203</v>
      </c>
      <c r="O194" s="75">
        <f t="shared" si="10"/>
        <v>500.00002</v>
      </c>
      <c r="P194" s="73">
        <f>PROTOKOŁY!B192</f>
        <v>0</v>
      </c>
      <c r="R194" s="82">
        <f>PROTOKOŁY!N192</f>
        <v>0</v>
      </c>
      <c r="S194" s="73">
        <f t="shared" si="11"/>
        <v>500</v>
      </c>
      <c r="T194" s="73">
        <v>1.9999999999999998E-05</v>
      </c>
      <c r="U194" s="83">
        <v>191</v>
      </c>
    </row>
    <row r="195" spans="2:21" ht="12.75">
      <c r="B195" s="78">
        <v>192</v>
      </c>
      <c r="C195" s="79">
        <f t="shared" si="8"/>
        <v>0</v>
      </c>
      <c r="D195" s="80" t="e">
        <f>VLOOKUP(C195,PROTOKOŁY!$B$2:$D$300,3,FALSE)</f>
        <v>#N/A</v>
      </c>
      <c r="E195" s="81">
        <f t="shared" si="9"/>
        <v>500.0000204</v>
      </c>
      <c r="O195" s="75">
        <f t="shared" si="10"/>
        <v>500.0000201</v>
      </c>
      <c r="P195" s="73">
        <f>PROTOKOŁY!B193</f>
        <v>0</v>
      </c>
      <c r="R195" s="82">
        <f>PROTOKOŁY!N193</f>
        <v>0</v>
      </c>
      <c r="S195" s="73">
        <f t="shared" si="11"/>
        <v>500</v>
      </c>
      <c r="T195" s="73">
        <v>2.01E-05</v>
      </c>
      <c r="U195" s="83">
        <v>192</v>
      </c>
    </row>
    <row r="196" spans="2:21" ht="12.75">
      <c r="B196" s="78">
        <v>193</v>
      </c>
      <c r="C196" s="79">
        <f aca="true" t="shared" si="12" ref="C196:C260">VLOOKUP(E196,O$4:P$260,2,FALSE)</f>
        <v>0</v>
      </c>
      <c r="D196" s="80" t="e">
        <f>VLOOKUP(C196,PROTOKOŁY!$B$2:$D$300,3,FALSE)</f>
        <v>#N/A</v>
      </c>
      <c r="E196" s="81">
        <f aca="true" t="shared" si="13" ref="E196:E260">SMALL(O$4:O$260,U196)</f>
        <v>500.0000205</v>
      </c>
      <c r="O196" s="75">
        <f t="shared" si="10"/>
        <v>500.0000202</v>
      </c>
      <c r="P196" s="73">
        <f>PROTOKOŁY!B194</f>
        <v>0</v>
      </c>
      <c r="R196" s="82">
        <f>PROTOKOŁY!N194</f>
        <v>0</v>
      </c>
      <c r="S196" s="73">
        <f t="shared" si="11"/>
        <v>500</v>
      </c>
      <c r="T196" s="73">
        <v>2.02E-05</v>
      </c>
      <c r="U196" s="83">
        <v>193</v>
      </c>
    </row>
    <row r="197" spans="2:21" ht="12.75">
      <c r="B197" s="78">
        <v>194</v>
      </c>
      <c r="C197" s="79">
        <f t="shared" si="12"/>
        <v>0</v>
      </c>
      <c r="D197" s="80" t="e">
        <f>VLOOKUP(C197,PROTOKOŁY!$B$2:$D$300,3,FALSE)</f>
        <v>#N/A</v>
      </c>
      <c r="E197" s="81">
        <f t="shared" si="13"/>
        <v>500.0000206</v>
      </c>
      <c r="O197" s="75">
        <f aca="true" t="shared" si="14" ref="O197:O260">S197+T197</f>
        <v>500.0000203</v>
      </c>
      <c r="P197" s="73">
        <f>PROTOKOŁY!B195</f>
        <v>0</v>
      </c>
      <c r="R197" s="82">
        <f>PROTOKOŁY!N195</f>
        <v>0</v>
      </c>
      <c r="S197" s="73">
        <f aca="true" t="shared" si="15" ref="S197:S260">IF(R197=0,500,R197)</f>
        <v>500</v>
      </c>
      <c r="T197" s="73">
        <v>2.03E-05</v>
      </c>
      <c r="U197" s="83">
        <v>194</v>
      </c>
    </row>
    <row r="198" spans="2:21" ht="12.75">
      <c r="B198" s="78">
        <v>195</v>
      </c>
      <c r="C198" s="79">
        <f t="shared" si="12"/>
        <v>0</v>
      </c>
      <c r="D198" s="80" t="e">
        <f>VLOOKUP(C198,PROTOKOŁY!$B$2:$D$300,3,FALSE)</f>
        <v>#N/A</v>
      </c>
      <c r="E198" s="81">
        <f t="shared" si="13"/>
        <v>500.0000207</v>
      </c>
      <c r="O198" s="75">
        <f t="shared" si="14"/>
        <v>500.0000204</v>
      </c>
      <c r="P198" s="73">
        <f>PROTOKOŁY!B196</f>
        <v>0</v>
      </c>
      <c r="R198" s="82">
        <f>PROTOKOŁY!N196</f>
        <v>0</v>
      </c>
      <c r="S198" s="73">
        <f t="shared" si="15"/>
        <v>500</v>
      </c>
      <c r="T198" s="73">
        <v>2.04E-05</v>
      </c>
      <c r="U198" s="83">
        <v>195</v>
      </c>
    </row>
    <row r="199" spans="2:21" ht="12.75">
      <c r="B199" s="78">
        <v>196</v>
      </c>
      <c r="C199" s="79">
        <f t="shared" si="12"/>
        <v>0</v>
      </c>
      <c r="D199" s="80" t="e">
        <f>VLOOKUP(C199,PROTOKOŁY!$B$2:$D$300,3,FALSE)</f>
        <v>#N/A</v>
      </c>
      <c r="E199" s="81">
        <f t="shared" si="13"/>
        <v>500.0000208</v>
      </c>
      <c r="O199" s="75">
        <f t="shared" si="14"/>
        <v>500.0000205</v>
      </c>
      <c r="P199" s="73">
        <f>PROTOKOŁY!B197</f>
        <v>0</v>
      </c>
      <c r="R199" s="82">
        <f>PROTOKOŁY!N197</f>
        <v>0</v>
      </c>
      <c r="S199" s="73">
        <f t="shared" si="15"/>
        <v>500</v>
      </c>
      <c r="T199" s="73">
        <v>2.05E-05</v>
      </c>
      <c r="U199" s="83">
        <v>196</v>
      </c>
    </row>
    <row r="200" spans="2:21" ht="12.75">
      <c r="B200" s="78">
        <v>197</v>
      </c>
      <c r="C200" s="79">
        <f t="shared" si="12"/>
        <v>0</v>
      </c>
      <c r="D200" s="80" t="e">
        <f>VLOOKUP(C200,PROTOKOŁY!$B$2:$D$300,3,FALSE)</f>
        <v>#N/A</v>
      </c>
      <c r="E200" s="81">
        <f t="shared" si="13"/>
        <v>500.0000209</v>
      </c>
      <c r="O200" s="75">
        <f t="shared" si="14"/>
        <v>500.0000206</v>
      </c>
      <c r="P200" s="73">
        <f>PROTOKOŁY!B198</f>
        <v>0</v>
      </c>
      <c r="R200" s="82">
        <f>PROTOKOŁY!N198</f>
        <v>0</v>
      </c>
      <c r="S200" s="73">
        <f t="shared" si="15"/>
        <v>500</v>
      </c>
      <c r="T200" s="73">
        <v>2.06E-05</v>
      </c>
      <c r="U200" s="83">
        <v>197</v>
      </c>
    </row>
    <row r="201" spans="2:21" ht="12.75">
      <c r="B201" s="78">
        <v>198</v>
      </c>
      <c r="C201" s="79">
        <f t="shared" si="12"/>
        <v>0</v>
      </c>
      <c r="D201" s="80" t="e">
        <f>VLOOKUP(C201,PROTOKOŁY!$B$2:$D$300,3,FALSE)</f>
        <v>#N/A</v>
      </c>
      <c r="E201" s="81">
        <f t="shared" si="13"/>
        <v>500.000021</v>
      </c>
      <c r="O201" s="75">
        <f t="shared" si="14"/>
        <v>500.0000207</v>
      </c>
      <c r="P201" s="73">
        <f>PROTOKOŁY!B199</f>
        <v>0</v>
      </c>
      <c r="R201" s="82">
        <f>PROTOKOŁY!N199</f>
        <v>0</v>
      </c>
      <c r="S201" s="73">
        <f t="shared" si="15"/>
        <v>500</v>
      </c>
      <c r="T201" s="73">
        <v>2.07E-05</v>
      </c>
      <c r="U201" s="83">
        <v>198</v>
      </c>
    </row>
    <row r="202" spans="2:21" ht="12.75">
      <c r="B202" s="78">
        <v>199</v>
      </c>
      <c r="C202" s="79">
        <f t="shared" si="12"/>
        <v>0</v>
      </c>
      <c r="D202" s="80" t="e">
        <f>VLOOKUP(C202,PROTOKOŁY!$B$2:$D$300,3,FALSE)</f>
        <v>#N/A</v>
      </c>
      <c r="E202" s="81">
        <f t="shared" si="13"/>
        <v>500.0000211</v>
      </c>
      <c r="O202" s="75">
        <f t="shared" si="14"/>
        <v>500.0000208</v>
      </c>
      <c r="P202" s="73">
        <f>PROTOKOŁY!B200</f>
        <v>0</v>
      </c>
      <c r="R202" s="82">
        <f>PROTOKOŁY!N200</f>
        <v>0</v>
      </c>
      <c r="S202" s="73">
        <f t="shared" si="15"/>
        <v>500</v>
      </c>
      <c r="T202" s="73">
        <v>2.08E-05</v>
      </c>
      <c r="U202" s="83">
        <v>199</v>
      </c>
    </row>
    <row r="203" spans="2:21" ht="12.75">
      <c r="B203" s="78">
        <v>200</v>
      </c>
      <c r="C203" s="79">
        <f t="shared" si="12"/>
        <v>0</v>
      </c>
      <c r="D203" s="80" t="e">
        <f>VLOOKUP(C203,PROTOKOŁY!$B$2:$D$300,3,FALSE)</f>
        <v>#N/A</v>
      </c>
      <c r="E203" s="81">
        <f t="shared" si="13"/>
        <v>500.0000212</v>
      </c>
      <c r="O203" s="75">
        <f t="shared" si="14"/>
        <v>500.0000209</v>
      </c>
      <c r="P203" s="73">
        <f>PROTOKOŁY!B201</f>
        <v>0</v>
      </c>
      <c r="R203" s="82">
        <f>PROTOKOŁY!N201</f>
        <v>0</v>
      </c>
      <c r="S203" s="73">
        <f t="shared" si="15"/>
        <v>500</v>
      </c>
      <c r="T203" s="73">
        <v>2.09E-05</v>
      </c>
      <c r="U203" s="83">
        <v>200</v>
      </c>
    </row>
    <row r="204" spans="2:21" ht="12.75">
      <c r="B204" s="78">
        <v>201</v>
      </c>
      <c r="C204" s="79">
        <f t="shared" si="12"/>
        <v>0</v>
      </c>
      <c r="D204" s="80" t="e">
        <f>VLOOKUP(C204,PROTOKOŁY!$B$2:$D$300,3,FALSE)</f>
        <v>#N/A</v>
      </c>
      <c r="E204" s="81">
        <f t="shared" si="13"/>
        <v>500.0000213</v>
      </c>
      <c r="O204" s="75">
        <f t="shared" si="14"/>
        <v>500.000021</v>
      </c>
      <c r="P204" s="73">
        <f>PROTOKOŁY!B202</f>
        <v>0</v>
      </c>
      <c r="R204" s="82">
        <f>PROTOKOŁY!N202</f>
        <v>0</v>
      </c>
      <c r="S204" s="73">
        <f t="shared" si="15"/>
        <v>500</v>
      </c>
      <c r="T204" s="73">
        <v>2.1E-05</v>
      </c>
      <c r="U204" s="83">
        <v>201</v>
      </c>
    </row>
    <row r="205" spans="2:21" ht="12.75">
      <c r="B205" s="78">
        <v>202</v>
      </c>
      <c r="C205" s="79">
        <f t="shared" si="12"/>
        <v>0</v>
      </c>
      <c r="D205" s="80" t="e">
        <f>VLOOKUP(C205,PROTOKOŁY!$B$2:$D$300,3,FALSE)</f>
        <v>#N/A</v>
      </c>
      <c r="E205" s="81">
        <f t="shared" si="13"/>
        <v>500.0000214</v>
      </c>
      <c r="O205" s="75">
        <f t="shared" si="14"/>
        <v>500.0000211</v>
      </c>
      <c r="P205" s="73">
        <f>PROTOKOŁY!B203</f>
        <v>0</v>
      </c>
      <c r="R205" s="82">
        <f>PROTOKOŁY!N203</f>
        <v>0</v>
      </c>
      <c r="S205" s="73">
        <f t="shared" si="15"/>
        <v>500</v>
      </c>
      <c r="T205" s="73">
        <v>2.11E-05</v>
      </c>
      <c r="U205" s="83">
        <v>202</v>
      </c>
    </row>
    <row r="206" spans="2:21" ht="12.75">
      <c r="B206" s="78">
        <v>203</v>
      </c>
      <c r="C206" s="79">
        <f t="shared" si="12"/>
        <v>0</v>
      </c>
      <c r="D206" s="80" t="e">
        <f>VLOOKUP(C206,PROTOKOŁY!$B$2:$D$300,3,FALSE)</f>
        <v>#N/A</v>
      </c>
      <c r="E206" s="81">
        <f t="shared" si="13"/>
        <v>500.0000215</v>
      </c>
      <c r="O206" s="75">
        <f t="shared" si="14"/>
        <v>500.0000212</v>
      </c>
      <c r="P206" s="73">
        <f>PROTOKOŁY!B204</f>
        <v>0</v>
      </c>
      <c r="R206" s="82">
        <f>PROTOKOŁY!N204</f>
        <v>0</v>
      </c>
      <c r="S206" s="73">
        <f t="shared" si="15"/>
        <v>500</v>
      </c>
      <c r="T206" s="73">
        <v>2.12E-05</v>
      </c>
      <c r="U206" s="83">
        <v>203</v>
      </c>
    </row>
    <row r="207" spans="2:21" ht="12.75">
      <c r="B207" s="78">
        <v>204</v>
      </c>
      <c r="C207" s="79">
        <f t="shared" si="12"/>
        <v>0</v>
      </c>
      <c r="D207" s="80" t="e">
        <f>VLOOKUP(C207,PROTOKOŁY!$B$2:$D$300,3,FALSE)</f>
        <v>#N/A</v>
      </c>
      <c r="E207" s="81">
        <f t="shared" si="13"/>
        <v>500.0000216</v>
      </c>
      <c r="O207" s="75">
        <f t="shared" si="14"/>
        <v>500.0000213</v>
      </c>
      <c r="P207" s="73">
        <f>PROTOKOŁY!B205</f>
        <v>0</v>
      </c>
      <c r="R207" s="82">
        <f>PROTOKOŁY!N205</f>
        <v>0</v>
      </c>
      <c r="S207" s="73">
        <f t="shared" si="15"/>
        <v>500</v>
      </c>
      <c r="T207" s="73">
        <v>2.13E-05</v>
      </c>
      <c r="U207" s="83">
        <v>204</v>
      </c>
    </row>
    <row r="208" spans="2:21" ht="12.75">
      <c r="B208" s="78">
        <v>205</v>
      </c>
      <c r="C208" s="79">
        <f t="shared" si="12"/>
        <v>0</v>
      </c>
      <c r="D208" s="80" t="e">
        <f>VLOOKUP(C208,PROTOKOŁY!$B$2:$D$300,3,FALSE)</f>
        <v>#N/A</v>
      </c>
      <c r="E208" s="81">
        <f t="shared" si="13"/>
        <v>500.0000217</v>
      </c>
      <c r="O208" s="75">
        <f t="shared" si="14"/>
        <v>500.0000214</v>
      </c>
      <c r="P208" s="73">
        <f>PROTOKOŁY!B206</f>
        <v>0</v>
      </c>
      <c r="R208" s="82">
        <f>PROTOKOŁY!N206</f>
        <v>0</v>
      </c>
      <c r="S208" s="73">
        <f t="shared" si="15"/>
        <v>500</v>
      </c>
      <c r="T208" s="73">
        <v>2.14E-05</v>
      </c>
      <c r="U208" s="83">
        <v>205</v>
      </c>
    </row>
    <row r="209" spans="2:21" ht="12.75">
      <c r="B209" s="78">
        <v>206</v>
      </c>
      <c r="C209" s="79">
        <f t="shared" si="12"/>
        <v>0</v>
      </c>
      <c r="D209" s="80" t="e">
        <f>VLOOKUP(C209,PROTOKOŁY!$B$2:$D$300,3,FALSE)</f>
        <v>#N/A</v>
      </c>
      <c r="E209" s="81">
        <f t="shared" si="13"/>
        <v>500.0000218</v>
      </c>
      <c r="O209" s="75">
        <f t="shared" si="14"/>
        <v>500.0000215</v>
      </c>
      <c r="P209" s="73">
        <f>PROTOKOŁY!B207</f>
        <v>0</v>
      </c>
      <c r="R209" s="82">
        <f>PROTOKOŁY!N207</f>
        <v>0</v>
      </c>
      <c r="S209" s="73">
        <f t="shared" si="15"/>
        <v>500</v>
      </c>
      <c r="T209" s="73">
        <v>2.15E-05</v>
      </c>
      <c r="U209" s="83">
        <v>206</v>
      </c>
    </row>
    <row r="210" spans="2:21" ht="12.75">
      <c r="B210" s="78">
        <v>207</v>
      </c>
      <c r="C210" s="79">
        <f t="shared" si="12"/>
        <v>0</v>
      </c>
      <c r="D210" s="80" t="e">
        <f>VLOOKUP(C210,PROTOKOŁY!$B$2:$D$300,3,FALSE)</f>
        <v>#N/A</v>
      </c>
      <c r="E210" s="81">
        <f t="shared" si="13"/>
        <v>500.0000219</v>
      </c>
      <c r="O210" s="75">
        <f t="shared" si="14"/>
        <v>500.0000216</v>
      </c>
      <c r="P210" s="73">
        <f>PROTOKOŁY!B208</f>
        <v>0</v>
      </c>
      <c r="R210" s="82">
        <f>PROTOKOŁY!N208</f>
        <v>0</v>
      </c>
      <c r="S210" s="73">
        <f t="shared" si="15"/>
        <v>500</v>
      </c>
      <c r="T210" s="73">
        <v>2.16E-05</v>
      </c>
      <c r="U210" s="83">
        <v>207</v>
      </c>
    </row>
    <row r="211" spans="2:21" ht="12.75">
      <c r="B211" s="78">
        <v>208</v>
      </c>
      <c r="C211" s="79">
        <f t="shared" si="12"/>
        <v>0</v>
      </c>
      <c r="D211" s="80" t="e">
        <f>VLOOKUP(C211,PROTOKOŁY!$B$2:$D$300,3,FALSE)</f>
        <v>#N/A</v>
      </c>
      <c r="E211" s="81">
        <f t="shared" si="13"/>
        <v>500.000022</v>
      </c>
      <c r="O211" s="75">
        <f t="shared" si="14"/>
        <v>500.0000217</v>
      </c>
      <c r="P211" s="73">
        <f>PROTOKOŁY!B209</f>
        <v>0</v>
      </c>
      <c r="R211" s="82">
        <f>PROTOKOŁY!N209</f>
        <v>0</v>
      </c>
      <c r="S211" s="73">
        <f t="shared" si="15"/>
        <v>500</v>
      </c>
      <c r="T211" s="73">
        <v>2.17E-05</v>
      </c>
      <c r="U211" s="83">
        <v>208</v>
      </c>
    </row>
    <row r="212" spans="2:21" ht="12.75">
      <c r="B212" s="78">
        <v>209</v>
      </c>
      <c r="C212" s="79">
        <f t="shared" si="12"/>
        <v>0</v>
      </c>
      <c r="D212" s="80" t="e">
        <f>VLOOKUP(C212,PROTOKOŁY!$B$2:$D$300,3,FALSE)</f>
        <v>#N/A</v>
      </c>
      <c r="E212" s="81">
        <f t="shared" si="13"/>
        <v>500.0000221</v>
      </c>
      <c r="O212" s="75">
        <f t="shared" si="14"/>
        <v>500.0000218</v>
      </c>
      <c r="P212" s="73">
        <f>PROTOKOŁY!B210</f>
        <v>0</v>
      </c>
      <c r="R212" s="82">
        <f>PROTOKOŁY!N210</f>
        <v>0</v>
      </c>
      <c r="S212" s="73">
        <f t="shared" si="15"/>
        <v>500</v>
      </c>
      <c r="T212" s="73">
        <v>2.1799999999999998E-05</v>
      </c>
      <c r="U212" s="83">
        <v>209</v>
      </c>
    </row>
    <row r="213" spans="2:21" ht="12.75">
      <c r="B213" s="78">
        <v>210</v>
      </c>
      <c r="C213" s="79">
        <f t="shared" si="12"/>
        <v>0</v>
      </c>
      <c r="D213" s="80" t="e">
        <f>VLOOKUP(C213,PROTOKOŁY!$B$2:$D$300,3,FALSE)</f>
        <v>#N/A</v>
      </c>
      <c r="E213" s="81">
        <f t="shared" si="13"/>
        <v>500.0000222</v>
      </c>
      <c r="O213" s="75">
        <f t="shared" si="14"/>
        <v>500.0000219</v>
      </c>
      <c r="P213" s="73">
        <f>PROTOKOŁY!B211</f>
        <v>0</v>
      </c>
      <c r="R213" s="82">
        <f>PROTOKOŁY!N211</f>
        <v>0</v>
      </c>
      <c r="S213" s="73">
        <f t="shared" si="15"/>
        <v>500</v>
      </c>
      <c r="T213" s="73">
        <v>2.19E-05</v>
      </c>
      <c r="U213" s="83">
        <v>210</v>
      </c>
    </row>
    <row r="214" spans="2:21" ht="12.75">
      <c r="B214" s="78">
        <v>211</v>
      </c>
      <c r="C214" s="79">
        <f t="shared" si="12"/>
        <v>0</v>
      </c>
      <c r="D214" s="80" t="e">
        <f>VLOOKUP(C214,PROTOKOŁY!$B$2:$D$300,3,FALSE)</f>
        <v>#N/A</v>
      </c>
      <c r="E214" s="81">
        <f t="shared" si="13"/>
        <v>500.0000223</v>
      </c>
      <c r="O214" s="75">
        <f t="shared" si="14"/>
        <v>500.000022</v>
      </c>
      <c r="P214" s="73">
        <f>PROTOKOŁY!B212</f>
        <v>0</v>
      </c>
      <c r="R214" s="82">
        <f>PROTOKOŁY!N212</f>
        <v>0</v>
      </c>
      <c r="S214" s="73">
        <f t="shared" si="15"/>
        <v>500</v>
      </c>
      <c r="T214" s="73">
        <v>2.2E-05</v>
      </c>
      <c r="U214" s="83">
        <v>211</v>
      </c>
    </row>
    <row r="215" spans="2:21" ht="12.75">
      <c r="B215" s="78">
        <v>212</v>
      </c>
      <c r="C215" s="79">
        <f t="shared" si="12"/>
        <v>0</v>
      </c>
      <c r="D215" s="80" t="e">
        <f>VLOOKUP(C215,PROTOKOŁY!$B$2:$D$300,3,FALSE)</f>
        <v>#N/A</v>
      </c>
      <c r="E215" s="81">
        <f t="shared" si="13"/>
        <v>500.0000224</v>
      </c>
      <c r="O215" s="75">
        <f t="shared" si="14"/>
        <v>500.0000221</v>
      </c>
      <c r="P215" s="73">
        <f>PROTOKOŁY!B213</f>
        <v>0</v>
      </c>
      <c r="R215" s="82">
        <f>PROTOKOŁY!N213</f>
        <v>0</v>
      </c>
      <c r="S215" s="73">
        <f t="shared" si="15"/>
        <v>500</v>
      </c>
      <c r="T215" s="73">
        <v>2.21E-05</v>
      </c>
      <c r="U215" s="83">
        <v>212</v>
      </c>
    </row>
    <row r="216" spans="2:21" ht="12.75">
      <c r="B216" s="78">
        <v>213</v>
      </c>
      <c r="C216" s="79">
        <f t="shared" si="12"/>
        <v>0</v>
      </c>
      <c r="D216" s="80" t="e">
        <f>VLOOKUP(C216,PROTOKOŁY!$B$2:$D$300,3,FALSE)</f>
        <v>#N/A</v>
      </c>
      <c r="E216" s="81">
        <f t="shared" si="13"/>
        <v>500.0000225</v>
      </c>
      <c r="O216" s="75">
        <f t="shared" si="14"/>
        <v>500.0000222</v>
      </c>
      <c r="P216" s="73">
        <f>PROTOKOŁY!B214</f>
        <v>0</v>
      </c>
      <c r="R216" s="82">
        <f>PROTOKOŁY!N214</f>
        <v>0</v>
      </c>
      <c r="S216" s="73">
        <f t="shared" si="15"/>
        <v>500</v>
      </c>
      <c r="T216" s="73">
        <v>2.22E-05</v>
      </c>
      <c r="U216" s="83">
        <v>213</v>
      </c>
    </row>
    <row r="217" spans="2:21" ht="12.75">
      <c r="B217" s="78">
        <v>214</v>
      </c>
      <c r="C217" s="79">
        <f t="shared" si="12"/>
        <v>0</v>
      </c>
      <c r="D217" s="80" t="e">
        <f>VLOOKUP(C217,PROTOKOŁY!$B$2:$D$300,3,FALSE)</f>
        <v>#N/A</v>
      </c>
      <c r="E217" s="81">
        <f t="shared" si="13"/>
        <v>500.0000226</v>
      </c>
      <c r="O217" s="75">
        <f t="shared" si="14"/>
        <v>500.0000223</v>
      </c>
      <c r="P217" s="73">
        <f>PROTOKOŁY!B215</f>
        <v>0</v>
      </c>
      <c r="R217" s="82">
        <f>PROTOKOŁY!N215</f>
        <v>0</v>
      </c>
      <c r="S217" s="73">
        <f t="shared" si="15"/>
        <v>500</v>
      </c>
      <c r="T217" s="73">
        <v>2.23E-05</v>
      </c>
      <c r="U217" s="83">
        <v>214</v>
      </c>
    </row>
    <row r="218" spans="2:21" ht="12.75">
      <c r="B218" s="78">
        <v>215</v>
      </c>
      <c r="C218" s="79">
        <f t="shared" si="12"/>
        <v>0</v>
      </c>
      <c r="D218" s="80" t="e">
        <f>VLOOKUP(C218,PROTOKOŁY!$B$2:$D$300,3,FALSE)</f>
        <v>#N/A</v>
      </c>
      <c r="E218" s="81">
        <f t="shared" si="13"/>
        <v>500.0000227</v>
      </c>
      <c r="O218" s="75">
        <f t="shared" si="14"/>
        <v>500.0000224</v>
      </c>
      <c r="P218" s="73">
        <f>PROTOKOŁY!B216</f>
        <v>0</v>
      </c>
      <c r="R218" s="82">
        <f>PROTOKOŁY!N216</f>
        <v>0</v>
      </c>
      <c r="S218" s="73">
        <f t="shared" si="15"/>
        <v>500</v>
      </c>
      <c r="T218" s="73">
        <v>2.24E-05</v>
      </c>
      <c r="U218" s="83">
        <v>215</v>
      </c>
    </row>
    <row r="219" spans="2:21" ht="12.75">
      <c r="B219" s="78">
        <v>216</v>
      </c>
      <c r="C219" s="79">
        <f t="shared" si="12"/>
        <v>0</v>
      </c>
      <c r="D219" s="80" t="e">
        <f>VLOOKUP(C219,PROTOKOŁY!$B$2:$D$300,3,FALSE)</f>
        <v>#N/A</v>
      </c>
      <c r="E219" s="81">
        <f t="shared" si="13"/>
        <v>500.0000228</v>
      </c>
      <c r="O219" s="75">
        <f t="shared" si="14"/>
        <v>500.0000225</v>
      </c>
      <c r="P219" s="73">
        <f>PROTOKOŁY!B217</f>
        <v>0</v>
      </c>
      <c r="R219" s="82">
        <f>PROTOKOŁY!N217</f>
        <v>0</v>
      </c>
      <c r="S219" s="73">
        <f t="shared" si="15"/>
        <v>500</v>
      </c>
      <c r="T219" s="73">
        <v>2.2499999999999998E-05</v>
      </c>
      <c r="U219" s="83">
        <v>216</v>
      </c>
    </row>
    <row r="220" spans="2:21" ht="12.75">
      <c r="B220" s="78">
        <v>217</v>
      </c>
      <c r="C220" s="79">
        <f t="shared" si="12"/>
        <v>0</v>
      </c>
      <c r="D220" s="80" t="e">
        <f>VLOOKUP(C220,PROTOKOŁY!$B$2:$D$300,3,FALSE)</f>
        <v>#N/A</v>
      </c>
      <c r="E220" s="81">
        <f t="shared" si="13"/>
        <v>500.0000229</v>
      </c>
      <c r="O220" s="75">
        <f t="shared" si="14"/>
        <v>500.0000226</v>
      </c>
      <c r="P220" s="73">
        <f>PROTOKOŁY!B218</f>
        <v>0</v>
      </c>
      <c r="R220" s="82">
        <f>PROTOKOŁY!N218</f>
        <v>0</v>
      </c>
      <c r="S220" s="73">
        <f t="shared" si="15"/>
        <v>500</v>
      </c>
      <c r="T220" s="73">
        <v>2.26E-05</v>
      </c>
      <c r="U220" s="83">
        <v>217</v>
      </c>
    </row>
    <row r="221" spans="2:21" ht="12.75">
      <c r="B221" s="78">
        <v>218</v>
      </c>
      <c r="C221" s="79">
        <f t="shared" si="12"/>
        <v>0</v>
      </c>
      <c r="D221" s="80" t="e">
        <f>VLOOKUP(C221,PROTOKOŁY!$B$2:$D$300,3,FALSE)</f>
        <v>#N/A</v>
      </c>
      <c r="E221" s="81">
        <f t="shared" si="13"/>
        <v>500.000023</v>
      </c>
      <c r="O221" s="75">
        <f t="shared" si="14"/>
        <v>500.0000227</v>
      </c>
      <c r="P221" s="73">
        <f>PROTOKOŁY!B219</f>
        <v>0</v>
      </c>
      <c r="R221" s="82">
        <f>PROTOKOŁY!N219</f>
        <v>0</v>
      </c>
      <c r="S221" s="73">
        <f t="shared" si="15"/>
        <v>500</v>
      </c>
      <c r="T221" s="73">
        <v>2.27E-05</v>
      </c>
      <c r="U221" s="83">
        <v>218</v>
      </c>
    </row>
    <row r="222" spans="2:21" ht="12.75">
      <c r="B222" s="78">
        <v>219</v>
      </c>
      <c r="C222" s="79">
        <f t="shared" si="12"/>
        <v>0</v>
      </c>
      <c r="D222" s="80" t="e">
        <f>VLOOKUP(C222,PROTOKOŁY!$B$2:$D$300,3,FALSE)</f>
        <v>#N/A</v>
      </c>
      <c r="E222" s="81">
        <f t="shared" si="13"/>
        <v>500.0000231</v>
      </c>
      <c r="O222" s="75">
        <f t="shared" si="14"/>
        <v>500.0000228</v>
      </c>
      <c r="P222" s="73">
        <f>PROTOKOŁY!B220</f>
        <v>0</v>
      </c>
      <c r="R222" s="82">
        <f>PROTOKOŁY!N220</f>
        <v>0</v>
      </c>
      <c r="S222" s="73">
        <f t="shared" si="15"/>
        <v>500</v>
      </c>
      <c r="T222" s="73">
        <v>2.28E-05</v>
      </c>
      <c r="U222" s="83">
        <v>219</v>
      </c>
    </row>
    <row r="223" spans="2:21" ht="12.75">
      <c r="B223" s="78">
        <v>220</v>
      </c>
      <c r="C223" s="79">
        <f t="shared" si="12"/>
        <v>0</v>
      </c>
      <c r="D223" s="80" t="e">
        <f>VLOOKUP(C223,PROTOKOŁY!$B$2:$D$300,3,FALSE)</f>
        <v>#N/A</v>
      </c>
      <c r="E223" s="81">
        <f t="shared" si="13"/>
        <v>500.0000232</v>
      </c>
      <c r="O223" s="75">
        <f t="shared" si="14"/>
        <v>500.0000229</v>
      </c>
      <c r="P223" s="73">
        <f>PROTOKOŁY!B221</f>
        <v>0</v>
      </c>
      <c r="R223" s="82">
        <f>PROTOKOŁY!N221</f>
        <v>0</v>
      </c>
      <c r="S223" s="73">
        <f t="shared" si="15"/>
        <v>500</v>
      </c>
      <c r="T223" s="73">
        <v>2.29E-05</v>
      </c>
      <c r="U223" s="83">
        <v>220</v>
      </c>
    </row>
    <row r="224" spans="2:21" ht="12.75">
      <c r="B224" s="78">
        <v>221</v>
      </c>
      <c r="C224" s="79">
        <f t="shared" si="12"/>
        <v>0</v>
      </c>
      <c r="D224" s="80" t="e">
        <f>VLOOKUP(C224,PROTOKOŁY!$B$2:$D$300,3,FALSE)</f>
        <v>#N/A</v>
      </c>
      <c r="E224" s="81">
        <f t="shared" si="13"/>
        <v>500.0000233</v>
      </c>
      <c r="O224" s="75">
        <f t="shared" si="14"/>
        <v>500.000023</v>
      </c>
      <c r="P224" s="73">
        <f>PROTOKOŁY!B222</f>
        <v>0</v>
      </c>
      <c r="R224" s="82">
        <f>PROTOKOŁY!N222</f>
        <v>0</v>
      </c>
      <c r="S224" s="73">
        <f t="shared" si="15"/>
        <v>500</v>
      </c>
      <c r="T224" s="73">
        <v>2.3E-05</v>
      </c>
      <c r="U224" s="83">
        <v>221</v>
      </c>
    </row>
    <row r="225" spans="2:21" ht="12.75">
      <c r="B225" s="78">
        <v>222</v>
      </c>
      <c r="C225" s="79">
        <f t="shared" si="12"/>
        <v>0</v>
      </c>
      <c r="D225" s="80" t="e">
        <f>VLOOKUP(C225,PROTOKOŁY!$B$2:$D$300,3,FALSE)</f>
        <v>#N/A</v>
      </c>
      <c r="E225" s="81">
        <f t="shared" si="13"/>
        <v>500.0000234</v>
      </c>
      <c r="O225" s="75">
        <f t="shared" si="14"/>
        <v>500.0000231</v>
      </c>
      <c r="P225" s="73">
        <f>PROTOKOŁY!B223</f>
        <v>0</v>
      </c>
      <c r="R225" s="82">
        <f>PROTOKOŁY!N223</f>
        <v>0</v>
      </c>
      <c r="S225" s="73">
        <f t="shared" si="15"/>
        <v>500</v>
      </c>
      <c r="T225" s="73">
        <v>2.31E-05</v>
      </c>
      <c r="U225" s="83">
        <v>222</v>
      </c>
    </row>
    <row r="226" spans="2:21" ht="12.75">
      <c r="B226" s="78">
        <v>223</v>
      </c>
      <c r="C226" s="79">
        <f t="shared" si="12"/>
        <v>0</v>
      </c>
      <c r="D226" s="80" t="e">
        <f>VLOOKUP(C226,PROTOKOŁY!$B$2:$D$300,3,FALSE)</f>
        <v>#N/A</v>
      </c>
      <c r="E226" s="81">
        <f t="shared" si="13"/>
        <v>500.0000235</v>
      </c>
      <c r="O226" s="75">
        <f t="shared" si="14"/>
        <v>500.0000232</v>
      </c>
      <c r="P226" s="73">
        <f>PROTOKOŁY!B224</f>
        <v>0</v>
      </c>
      <c r="R226" s="82">
        <f>PROTOKOŁY!N224</f>
        <v>0</v>
      </c>
      <c r="S226" s="73">
        <f t="shared" si="15"/>
        <v>500</v>
      </c>
      <c r="T226" s="73">
        <v>2.3199999999999998E-05</v>
      </c>
      <c r="U226" s="83">
        <v>223</v>
      </c>
    </row>
    <row r="227" spans="2:21" ht="12.75">
      <c r="B227" s="78">
        <v>224</v>
      </c>
      <c r="C227" s="79">
        <f t="shared" si="12"/>
        <v>0</v>
      </c>
      <c r="D227" s="80" t="e">
        <f>VLOOKUP(C227,PROTOKOŁY!$B$2:$D$300,3,FALSE)</f>
        <v>#N/A</v>
      </c>
      <c r="E227" s="81">
        <f t="shared" si="13"/>
        <v>500.0000236</v>
      </c>
      <c r="O227" s="75">
        <f t="shared" si="14"/>
        <v>500.0000233</v>
      </c>
      <c r="P227" s="73">
        <f>PROTOKOŁY!B225</f>
        <v>0</v>
      </c>
      <c r="R227" s="82">
        <f>PROTOKOŁY!N225</f>
        <v>0</v>
      </c>
      <c r="S227" s="73">
        <f t="shared" si="15"/>
        <v>500</v>
      </c>
      <c r="T227" s="73">
        <v>2.33E-05</v>
      </c>
      <c r="U227" s="83">
        <v>224</v>
      </c>
    </row>
    <row r="228" spans="2:21" ht="12.75">
      <c r="B228" s="78">
        <v>225</v>
      </c>
      <c r="C228" s="79">
        <f t="shared" si="12"/>
        <v>0</v>
      </c>
      <c r="D228" s="80" t="e">
        <f>VLOOKUP(C228,PROTOKOŁY!$B$2:$D$300,3,FALSE)</f>
        <v>#N/A</v>
      </c>
      <c r="E228" s="81">
        <f t="shared" si="13"/>
        <v>500.0000237</v>
      </c>
      <c r="O228" s="75">
        <f t="shared" si="14"/>
        <v>500.0000234</v>
      </c>
      <c r="P228" s="73">
        <f>PROTOKOŁY!B226</f>
        <v>0</v>
      </c>
      <c r="R228" s="82">
        <f>PROTOKOŁY!N226</f>
        <v>0</v>
      </c>
      <c r="S228" s="73">
        <f t="shared" si="15"/>
        <v>500</v>
      </c>
      <c r="T228" s="73">
        <v>2.34E-05</v>
      </c>
      <c r="U228" s="83">
        <v>225</v>
      </c>
    </row>
    <row r="229" spans="2:21" ht="12.75">
      <c r="B229" s="78">
        <v>226</v>
      </c>
      <c r="C229" s="79">
        <f t="shared" si="12"/>
        <v>0</v>
      </c>
      <c r="D229" s="80" t="e">
        <f>VLOOKUP(C229,PROTOKOŁY!$B$2:$D$300,3,FALSE)</f>
        <v>#N/A</v>
      </c>
      <c r="E229" s="81">
        <f t="shared" si="13"/>
        <v>500.0000238</v>
      </c>
      <c r="O229" s="75">
        <f t="shared" si="14"/>
        <v>500.0000235</v>
      </c>
      <c r="P229" s="73">
        <f>PROTOKOŁY!B227</f>
        <v>0</v>
      </c>
      <c r="R229" s="82">
        <f>PROTOKOŁY!N227</f>
        <v>0</v>
      </c>
      <c r="S229" s="73">
        <f t="shared" si="15"/>
        <v>500</v>
      </c>
      <c r="T229" s="73">
        <v>2.35E-05</v>
      </c>
      <c r="U229" s="83">
        <v>226</v>
      </c>
    </row>
    <row r="230" spans="2:21" ht="12.75">
      <c r="B230" s="78">
        <v>227</v>
      </c>
      <c r="C230" s="79">
        <f t="shared" si="12"/>
        <v>0</v>
      </c>
      <c r="D230" s="80" t="e">
        <f>VLOOKUP(C230,PROTOKOŁY!$B$2:$D$300,3,FALSE)</f>
        <v>#N/A</v>
      </c>
      <c r="E230" s="81">
        <f t="shared" si="13"/>
        <v>500.0000239</v>
      </c>
      <c r="O230" s="75">
        <f t="shared" si="14"/>
        <v>500.0000236</v>
      </c>
      <c r="P230" s="73">
        <f>PROTOKOŁY!B228</f>
        <v>0</v>
      </c>
      <c r="R230" s="82">
        <f>PROTOKOŁY!N228</f>
        <v>0</v>
      </c>
      <c r="S230" s="73">
        <f t="shared" si="15"/>
        <v>500</v>
      </c>
      <c r="T230" s="73">
        <v>2.36E-05</v>
      </c>
      <c r="U230" s="83">
        <v>227</v>
      </c>
    </row>
    <row r="231" spans="2:21" ht="12.75">
      <c r="B231" s="78">
        <v>228</v>
      </c>
      <c r="C231" s="79">
        <f t="shared" si="12"/>
        <v>0</v>
      </c>
      <c r="D231" s="80" t="e">
        <f>VLOOKUP(C231,PROTOKOŁY!$B$2:$D$300,3,FALSE)</f>
        <v>#N/A</v>
      </c>
      <c r="E231" s="81">
        <f t="shared" si="13"/>
        <v>500.000024</v>
      </c>
      <c r="O231" s="75">
        <f t="shared" si="14"/>
        <v>500.0000237</v>
      </c>
      <c r="P231" s="73">
        <f>PROTOKOŁY!B229</f>
        <v>0</v>
      </c>
      <c r="R231" s="82">
        <f>PROTOKOŁY!N229</f>
        <v>0</v>
      </c>
      <c r="S231" s="73">
        <f t="shared" si="15"/>
        <v>500</v>
      </c>
      <c r="T231" s="73">
        <v>2.37E-05</v>
      </c>
      <c r="U231" s="83">
        <v>228</v>
      </c>
    </row>
    <row r="232" spans="2:21" ht="12.75">
      <c r="B232" s="78">
        <v>229</v>
      </c>
      <c r="C232" s="79">
        <f t="shared" si="12"/>
        <v>0</v>
      </c>
      <c r="D232" s="80" t="e">
        <f>VLOOKUP(C232,PROTOKOŁY!$B$2:$D$300,3,FALSE)</f>
        <v>#N/A</v>
      </c>
      <c r="E232" s="81">
        <f t="shared" si="13"/>
        <v>500.0000241</v>
      </c>
      <c r="O232" s="75">
        <f t="shared" si="14"/>
        <v>500.0000238</v>
      </c>
      <c r="P232" s="73">
        <f>PROTOKOŁY!B230</f>
        <v>0</v>
      </c>
      <c r="R232" s="82">
        <f>PROTOKOŁY!N230</f>
        <v>0</v>
      </c>
      <c r="S232" s="73">
        <f t="shared" si="15"/>
        <v>500</v>
      </c>
      <c r="T232" s="73">
        <v>2.38E-05</v>
      </c>
      <c r="U232" s="83">
        <v>229</v>
      </c>
    </row>
    <row r="233" spans="2:21" ht="12.75">
      <c r="B233" s="78">
        <v>230</v>
      </c>
      <c r="C233" s="79">
        <f t="shared" si="12"/>
        <v>0</v>
      </c>
      <c r="D233" s="80" t="e">
        <f>VLOOKUP(C233,PROTOKOŁY!$B$2:$D$300,3,FALSE)</f>
        <v>#N/A</v>
      </c>
      <c r="E233" s="81">
        <f t="shared" si="13"/>
        <v>500.0000242</v>
      </c>
      <c r="O233" s="75">
        <f t="shared" si="14"/>
        <v>500.0000239</v>
      </c>
      <c r="P233" s="73">
        <f>PROTOKOŁY!B231</f>
        <v>0</v>
      </c>
      <c r="R233" s="82">
        <f>PROTOKOŁY!N231</f>
        <v>0</v>
      </c>
      <c r="S233" s="73">
        <f t="shared" si="15"/>
        <v>500</v>
      </c>
      <c r="T233" s="73">
        <v>2.3899999999999998E-05</v>
      </c>
      <c r="U233" s="83">
        <v>230</v>
      </c>
    </row>
    <row r="234" spans="2:21" ht="12.75">
      <c r="B234" s="78">
        <v>231</v>
      </c>
      <c r="C234" s="79">
        <f t="shared" si="12"/>
        <v>0</v>
      </c>
      <c r="D234" s="80" t="e">
        <f>VLOOKUP(C234,PROTOKOŁY!$B$2:$D$300,3,FALSE)</f>
        <v>#N/A</v>
      </c>
      <c r="E234" s="81">
        <f t="shared" si="13"/>
        <v>500.0000243</v>
      </c>
      <c r="O234" s="75">
        <f t="shared" si="14"/>
        <v>500.000024</v>
      </c>
      <c r="P234" s="73">
        <f>PROTOKOŁY!B232</f>
        <v>0</v>
      </c>
      <c r="R234" s="82">
        <f>PROTOKOŁY!N232</f>
        <v>0</v>
      </c>
      <c r="S234" s="73">
        <f t="shared" si="15"/>
        <v>500</v>
      </c>
      <c r="T234" s="73">
        <v>2.4E-05</v>
      </c>
      <c r="U234" s="83">
        <v>231</v>
      </c>
    </row>
    <row r="235" spans="2:21" ht="12.75">
      <c r="B235" s="78">
        <v>232</v>
      </c>
      <c r="C235" s="79">
        <f t="shared" si="12"/>
        <v>0</v>
      </c>
      <c r="D235" s="80" t="e">
        <f>VLOOKUP(C235,PROTOKOŁY!$B$2:$D$300,3,FALSE)</f>
        <v>#N/A</v>
      </c>
      <c r="E235" s="81">
        <f t="shared" si="13"/>
        <v>500.0000244</v>
      </c>
      <c r="O235" s="75">
        <f t="shared" si="14"/>
        <v>500.0000241</v>
      </c>
      <c r="P235" s="73">
        <f>PROTOKOŁY!B233</f>
        <v>0</v>
      </c>
      <c r="R235" s="82">
        <f>PROTOKOŁY!N233</f>
        <v>0</v>
      </c>
      <c r="S235" s="73">
        <f t="shared" si="15"/>
        <v>500</v>
      </c>
      <c r="T235" s="73">
        <v>2.41E-05</v>
      </c>
      <c r="U235" s="83">
        <v>232</v>
      </c>
    </row>
    <row r="236" spans="2:21" ht="12.75">
      <c r="B236" s="78">
        <v>233</v>
      </c>
      <c r="C236" s="79">
        <f t="shared" si="12"/>
        <v>0</v>
      </c>
      <c r="D236" s="80" t="e">
        <f>VLOOKUP(C236,PROTOKOŁY!$B$2:$D$300,3,FALSE)</f>
        <v>#N/A</v>
      </c>
      <c r="E236" s="81">
        <f t="shared" si="13"/>
        <v>500.0000245</v>
      </c>
      <c r="O236" s="75">
        <f t="shared" si="14"/>
        <v>500.0000242</v>
      </c>
      <c r="P236" s="73">
        <f>PROTOKOŁY!B234</f>
        <v>0</v>
      </c>
      <c r="R236" s="82">
        <f>PROTOKOŁY!N234</f>
        <v>0</v>
      </c>
      <c r="S236" s="73">
        <f t="shared" si="15"/>
        <v>500</v>
      </c>
      <c r="T236" s="73">
        <v>2.42E-05</v>
      </c>
      <c r="U236" s="83">
        <v>233</v>
      </c>
    </row>
    <row r="237" spans="2:21" ht="12.75">
      <c r="B237" s="78">
        <v>234</v>
      </c>
      <c r="C237" s="79">
        <f t="shared" si="12"/>
        <v>0</v>
      </c>
      <c r="D237" s="80" t="e">
        <f>VLOOKUP(C237,PROTOKOŁY!$B$2:$D$300,3,FALSE)</f>
        <v>#N/A</v>
      </c>
      <c r="E237" s="81">
        <f t="shared" si="13"/>
        <v>500.0000246</v>
      </c>
      <c r="O237" s="75">
        <f t="shared" si="14"/>
        <v>500.0000243</v>
      </c>
      <c r="P237" s="73">
        <f>PROTOKOŁY!B235</f>
        <v>0</v>
      </c>
      <c r="R237" s="82">
        <f>PROTOKOŁY!N235</f>
        <v>0</v>
      </c>
      <c r="S237" s="73">
        <f t="shared" si="15"/>
        <v>500</v>
      </c>
      <c r="T237" s="73">
        <v>2.43E-05</v>
      </c>
      <c r="U237" s="83">
        <v>234</v>
      </c>
    </row>
    <row r="238" spans="2:21" ht="12.75">
      <c r="B238" s="78">
        <v>235</v>
      </c>
      <c r="C238" s="79">
        <f t="shared" si="12"/>
        <v>0</v>
      </c>
      <c r="D238" s="80" t="e">
        <f>VLOOKUP(C238,PROTOKOŁY!$B$2:$D$300,3,FALSE)</f>
        <v>#N/A</v>
      </c>
      <c r="E238" s="81">
        <f t="shared" si="13"/>
        <v>500.0000247</v>
      </c>
      <c r="O238" s="75">
        <f t="shared" si="14"/>
        <v>500.0000244</v>
      </c>
      <c r="P238" s="73">
        <f>PROTOKOŁY!B236</f>
        <v>0</v>
      </c>
      <c r="R238" s="82">
        <f>PROTOKOŁY!N236</f>
        <v>0</v>
      </c>
      <c r="S238" s="73">
        <f t="shared" si="15"/>
        <v>500</v>
      </c>
      <c r="T238" s="73">
        <v>2.44E-05</v>
      </c>
      <c r="U238" s="83">
        <v>235</v>
      </c>
    </row>
    <row r="239" spans="2:21" ht="12.75">
      <c r="B239" s="78">
        <v>236</v>
      </c>
      <c r="C239" s="79">
        <f t="shared" si="12"/>
        <v>0</v>
      </c>
      <c r="D239" s="80" t="e">
        <f>VLOOKUP(C239,PROTOKOŁY!$B$2:$D$300,3,FALSE)</f>
        <v>#N/A</v>
      </c>
      <c r="E239" s="81">
        <f t="shared" si="13"/>
        <v>500.0000248</v>
      </c>
      <c r="O239" s="75">
        <f t="shared" si="14"/>
        <v>500.0000245</v>
      </c>
      <c r="P239" s="73">
        <f>PROTOKOŁY!B237</f>
        <v>0</v>
      </c>
      <c r="R239" s="82">
        <f>PROTOKOŁY!N237</f>
        <v>0</v>
      </c>
      <c r="S239" s="73">
        <f t="shared" si="15"/>
        <v>500</v>
      </c>
      <c r="T239" s="73">
        <v>2.45E-05</v>
      </c>
      <c r="U239" s="83">
        <v>236</v>
      </c>
    </row>
    <row r="240" spans="2:21" ht="12.75">
      <c r="B240" s="78">
        <v>237</v>
      </c>
      <c r="C240" s="79">
        <f t="shared" si="12"/>
        <v>0</v>
      </c>
      <c r="D240" s="80" t="e">
        <f>VLOOKUP(C240,PROTOKOŁY!$B$2:$D$300,3,FALSE)</f>
        <v>#N/A</v>
      </c>
      <c r="E240" s="81">
        <f t="shared" si="13"/>
        <v>500.0000249</v>
      </c>
      <c r="O240" s="75">
        <f t="shared" si="14"/>
        <v>500.0000246</v>
      </c>
      <c r="P240" s="73">
        <f>PROTOKOŁY!B238</f>
        <v>0</v>
      </c>
      <c r="R240" s="82">
        <f>PROTOKOŁY!N238</f>
        <v>0</v>
      </c>
      <c r="S240" s="73">
        <f t="shared" si="15"/>
        <v>500</v>
      </c>
      <c r="T240" s="73">
        <v>2.4599999999999998E-05</v>
      </c>
      <c r="U240" s="83">
        <v>237</v>
      </c>
    </row>
    <row r="241" spans="2:21" ht="12.75">
      <c r="B241" s="78">
        <v>238</v>
      </c>
      <c r="C241" s="79">
        <f t="shared" si="12"/>
        <v>0</v>
      </c>
      <c r="D241" s="80" t="e">
        <f>VLOOKUP(C241,PROTOKOŁY!$B$2:$D$300,3,FALSE)</f>
        <v>#N/A</v>
      </c>
      <c r="E241" s="81">
        <f t="shared" si="13"/>
        <v>500.000025</v>
      </c>
      <c r="O241" s="75">
        <f t="shared" si="14"/>
        <v>500.0000247</v>
      </c>
      <c r="P241" s="73">
        <f>PROTOKOŁY!B239</f>
        <v>0</v>
      </c>
      <c r="R241" s="82">
        <f>PROTOKOŁY!N239</f>
        <v>0</v>
      </c>
      <c r="S241" s="73">
        <f t="shared" si="15"/>
        <v>500</v>
      </c>
      <c r="T241" s="73">
        <v>2.47E-05</v>
      </c>
      <c r="U241" s="83">
        <v>238</v>
      </c>
    </row>
    <row r="242" spans="2:21" ht="12.75">
      <c r="B242" s="78">
        <v>239</v>
      </c>
      <c r="C242" s="79">
        <f t="shared" si="12"/>
        <v>0</v>
      </c>
      <c r="D242" s="80" t="e">
        <f>VLOOKUP(C242,PROTOKOŁY!$B$2:$D$300,3,FALSE)</f>
        <v>#N/A</v>
      </c>
      <c r="E242" s="81">
        <f t="shared" si="13"/>
        <v>500.0000251</v>
      </c>
      <c r="O242" s="75">
        <f t="shared" si="14"/>
        <v>500.0000248</v>
      </c>
      <c r="P242" s="73">
        <f>PROTOKOŁY!B240</f>
        <v>0</v>
      </c>
      <c r="R242" s="82">
        <f>PROTOKOŁY!N240</f>
        <v>0</v>
      </c>
      <c r="S242" s="73">
        <f t="shared" si="15"/>
        <v>500</v>
      </c>
      <c r="T242" s="73">
        <v>2.48E-05</v>
      </c>
      <c r="U242" s="83">
        <v>239</v>
      </c>
    </row>
    <row r="243" spans="2:21" ht="12.75">
      <c r="B243" s="78">
        <v>240</v>
      </c>
      <c r="C243" s="79">
        <f t="shared" si="12"/>
        <v>0</v>
      </c>
      <c r="D243" s="80" t="e">
        <f>VLOOKUP(C243,PROTOKOŁY!$B$2:$D$300,3,FALSE)</f>
        <v>#N/A</v>
      </c>
      <c r="E243" s="81">
        <f t="shared" si="13"/>
        <v>500.0000252</v>
      </c>
      <c r="O243" s="75">
        <f t="shared" si="14"/>
        <v>500.0000249</v>
      </c>
      <c r="P243" s="73">
        <f>PROTOKOŁY!B241</f>
        <v>0</v>
      </c>
      <c r="R243" s="82">
        <f>PROTOKOŁY!N241</f>
        <v>0</v>
      </c>
      <c r="S243" s="73">
        <f t="shared" si="15"/>
        <v>500</v>
      </c>
      <c r="T243" s="73">
        <v>2.49E-05</v>
      </c>
      <c r="U243" s="83">
        <v>240</v>
      </c>
    </row>
    <row r="244" spans="2:21" ht="12.75">
      <c r="B244" s="78">
        <v>241</v>
      </c>
      <c r="C244" s="79">
        <f t="shared" si="12"/>
        <v>0</v>
      </c>
      <c r="D244" s="80" t="e">
        <f>VLOOKUP(C244,PROTOKOŁY!$B$2:$D$300,3,FALSE)</f>
        <v>#N/A</v>
      </c>
      <c r="E244" s="81">
        <f t="shared" si="13"/>
        <v>500.0000253</v>
      </c>
      <c r="O244" s="75">
        <f t="shared" si="14"/>
        <v>500.000025</v>
      </c>
      <c r="P244" s="73">
        <f>PROTOKOŁY!B242</f>
        <v>0</v>
      </c>
      <c r="R244" s="82">
        <f>PROTOKOŁY!N242</f>
        <v>0</v>
      </c>
      <c r="S244" s="73">
        <f t="shared" si="15"/>
        <v>500</v>
      </c>
      <c r="T244" s="73">
        <v>2.5E-05</v>
      </c>
      <c r="U244" s="83">
        <v>241</v>
      </c>
    </row>
    <row r="245" spans="2:21" ht="12.75">
      <c r="B245" s="78">
        <v>242</v>
      </c>
      <c r="C245" s="79">
        <f t="shared" si="12"/>
        <v>0</v>
      </c>
      <c r="D245" s="80" t="e">
        <f>VLOOKUP(C245,PROTOKOŁY!$B$2:$D$300,3,FALSE)</f>
        <v>#N/A</v>
      </c>
      <c r="E245" s="81">
        <f t="shared" si="13"/>
        <v>500.0000254</v>
      </c>
      <c r="O245" s="75">
        <f t="shared" si="14"/>
        <v>500.0000251</v>
      </c>
      <c r="P245" s="73">
        <f>PROTOKOŁY!B243</f>
        <v>0</v>
      </c>
      <c r="R245" s="82">
        <f>PROTOKOŁY!N243</f>
        <v>0</v>
      </c>
      <c r="S245" s="73">
        <f t="shared" si="15"/>
        <v>500</v>
      </c>
      <c r="T245" s="73">
        <v>2.51E-05</v>
      </c>
      <c r="U245" s="83">
        <v>242</v>
      </c>
    </row>
    <row r="246" spans="2:21" ht="12.75">
      <c r="B246" s="78">
        <v>243</v>
      </c>
      <c r="C246" s="79">
        <f t="shared" si="12"/>
        <v>0</v>
      </c>
      <c r="D246" s="80" t="e">
        <f>VLOOKUP(C246,PROTOKOŁY!$B$2:$D$300,3,FALSE)</f>
        <v>#N/A</v>
      </c>
      <c r="E246" s="81">
        <f t="shared" si="13"/>
        <v>500.0000255</v>
      </c>
      <c r="O246" s="75">
        <f t="shared" si="14"/>
        <v>500.0000252</v>
      </c>
      <c r="P246" s="73">
        <f>PROTOKOŁY!B244</f>
        <v>0</v>
      </c>
      <c r="R246" s="82">
        <f>PROTOKOŁY!N244</f>
        <v>0</v>
      </c>
      <c r="S246" s="73">
        <f t="shared" si="15"/>
        <v>500</v>
      </c>
      <c r="T246" s="73">
        <v>2.52E-05</v>
      </c>
      <c r="U246" s="83">
        <v>243</v>
      </c>
    </row>
    <row r="247" spans="2:21" ht="12.75">
      <c r="B247" s="78">
        <v>244</v>
      </c>
      <c r="C247" s="79">
        <f t="shared" si="12"/>
        <v>0</v>
      </c>
      <c r="D247" s="80" t="e">
        <f>VLOOKUP(C247,PROTOKOŁY!$B$2:$D$300,3,FALSE)</f>
        <v>#N/A</v>
      </c>
      <c r="E247" s="81">
        <f t="shared" si="13"/>
        <v>500.0000256</v>
      </c>
      <c r="O247" s="75">
        <f t="shared" si="14"/>
        <v>500.0000253</v>
      </c>
      <c r="P247" s="73">
        <f>PROTOKOŁY!B245</f>
        <v>0</v>
      </c>
      <c r="R247" s="82">
        <f>PROTOKOŁY!N245</f>
        <v>0</v>
      </c>
      <c r="S247" s="73">
        <f t="shared" si="15"/>
        <v>500</v>
      </c>
      <c r="T247" s="73">
        <v>2.53E-05</v>
      </c>
      <c r="U247" s="83">
        <v>244</v>
      </c>
    </row>
    <row r="248" spans="2:21" ht="12.75">
      <c r="B248" s="78">
        <v>245</v>
      </c>
      <c r="C248" s="79">
        <f t="shared" si="12"/>
        <v>0</v>
      </c>
      <c r="D248" s="80" t="e">
        <f>VLOOKUP(C248,PROTOKOŁY!$B$2:$D$300,3,FALSE)</f>
        <v>#N/A</v>
      </c>
      <c r="E248" s="81">
        <f t="shared" si="13"/>
        <v>500.0000257</v>
      </c>
      <c r="O248" s="75">
        <f t="shared" si="14"/>
        <v>500.0000254</v>
      </c>
      <c r="P248" s="73">
        <f>PROTOKOŁY!B246</f>
        <v>0</v>
      </c>
      <c r="R248" s="82">
        <f>PROTOKOŁY!N246</f>
        <v>0</v>
      </c>
      <c r="S248" s="73">
        <f t="shared" si="15"/>
        <v>500</v>
      </c>
      <c r="T248" s="73">
        <v>2.54E-05</v>
      </c>
      <c r="U248" s="83">
        <v>245</v>
      </c>
    </row>
    <row r="249" spans="2:21" ht="12.75">
      <c r="B249" s="78">
        <v>246</v>
      </c>
      <c r="C249" s="79">
        <f t="shared" si="12"/>
        <v>0</v>
      </c>
      <c r="D249" s="80" t="e">
        <f>VLOOKUP(C249,PROTOKOŁY!$B$2:$D$300,3,FALSE)</f>
        <v>#N/A</v>
      </c>
      <c r="E249" s="81">
        <f t="shared" si="13"/>
        <v>500.0000258</v>
      </c>
      <c r="O249" s="75">
        <f t="shared" si="14"/>
        <v>500.0000255</v>
      </c>
      <c r="P249" s="73">
        <f>PROTOKOŁY!B247</f>
        <v>0</v>
      </c>
      <c r="R249" s="82">
        <f>PROTOKOŁY!N247</f>
        <v>0</v>
      </c>
      <c r="S249" s="73">
        <f t="shared" si="15"/>
        <v>500</v>
      </c>
      <c r="T249" s="73">
        <v>2.55E-05</v>
      </c>
      <c r="U249" s="83">
        <v>246</v>
      </c>
    </row>
    <row r="250" spans="2:21" ht="12.75">
      <c r="B250" s="78">
        <v>247</v>
      </c>
      <c r="C250" s="79">
        <f t="shared" si="12"/>
        <v>0</v>
      </c>
      <c r="D250" s="80" t="e">
        <f>VLOOKUP(C250,PROTOKOŁY!$B$2:$D$300,3,FALSE)</f>
        <v>#N/A</v>
      </c>
      <c r="E250" s="81">
        <f t="shared" si="13"/>
        <v>500.0000259</v>
      </c>
      <c r="O250" s="75">
        <f t="shared" si="14"/>
        <v>500.0000256</v>
      </c>
      <c r="P250" s="73">
        <f>PROTOKOŁY!B248</f>
        <v>0</v>
      </c>
      <c r="R250" s="82">
        <f>PROTOKOŁY!N248</f>
        <v>0</v>
      </c>
      <c r="S250" s="73">
        <f t="shared" si="15"/>
        <v>500</v>
      </c>
      <c r="T250" s="73">
        <v>2.56E-05</v>
      </c>
      <c r="U250" s="83">
        <v>247</v>
      </c>
    </row>
    <row r="251" spans="2:21" ht="12.75">
      <c r="B251" s="78">
        <v>248</v>
      </c>
      <c r="C251" s="79">
        <f t="shared" si="12"/>
        <v>0</v>
      </c>
      <c r="D251" s="80" t="e">
        <f>VLOOKUP(C251,PROTOKOŁY!$B$2:$D$300,3,FALSE)</f>
        <v>#N/A</v>
      </c>
      <c r="E251" s="81">
        <f t="shared" si="13"/>
        <v>500.000026</v>
      </c>
      <c r="O251" s="75">
        <f t="shared" si="14"/>
        <v>500.0000257</v>
      </c>
      <c r="P251" s="73">
        <f>PROTOKOŁY!B249</f>
        <v>0</v>
      </c>
      <c r="R251" s="82">
        <f>PROTOKOŁY!N249</f>
        <v>0</v>
      </c>
      <c r="S251" s="73">
        <f t="shared" si="15"/>
        <v>500</v>
      </c>
      <c r="T251" s="73">
        <v>2.5699999999999998E-05</v>
      </c>
      <c r="U251" s="83">
        <v>248</v>
      </c>
    </row>
    <row r="252" spans="2:21" ht="12.75">
      <c r="B252" s="78">
        <v>249</v>
      </c>
      <c r="C252" s="79">
        <f t="shared" si="12"/>
        <v>0</v>
      </c>
      <c r="D252" s="80" t="e">
        <f>VLOOKUP(C252,PROTOKOŁY!$B$2:$D$300,3,FALSE)</f>
        <v>#N/A</v>
      </c>
      <c r="E252" s="81">
        <f t="shared" si="13"/>
        <v>500.0000261</v>
      </c>
      <c r="O252" s="75">
        <f t="shared" si="14"/>
        <v>500.0000258</v>
      </c>
      <c r="P252" s="73">
        <f>PROTOKOŁY!B250</f>
        <v>0</v>
      </c>
      <c r="R252" s="82">
        <f>PROTOKOŁY!N250</f>
        <v>0</v>
      </c>
      <c r="S252" s="73">
        <f t="shared" si="15"/>
        <v>500</v>
      </c>
      <c r="T252" s="73">
        <v>2.58E-05</v>
      </c>
      <c r="U252" s="83">
        <v>249</v>
      </c>
    </row>
    <row r="253" spans="2:21" ht="12.75">
      <c r="B253" s="78">
        <v>250</v>
      </c>
      <c r="C253" s="79">
        <f t="shared" si="12"/>
        <v>0</v>
      </c>
      <c r="D253" s="80" t="e">
        <f>VLOOKUP(C253,PROTOKOŁY!$B$2:$D$300,3,FALSE)</f>
        <v>#N/A</v>
      </c>
      <c r="E253" s="81">
        <f t="shared" si="13"/>
        <v>500.0000262</v>
      </c>
      <c r="O253" s="75">
        <f t="shared" si="14"/>
        <v>500.0000259</v>
      </c>
      <c r="P253" s="73">
        <f>PROTOKOŁY!B251</f>
        <v>0</v>
      </c>
      <c r="R253" s="82">
        <f>PROTOKOŁY!N251</f>
        <v>0</v>
      </c>
      <c r="S253" s="73">
        <f t="shared" si="15"/>
        <v>500</v>
      </c>
      <c r="T253" s="73">
        <v>2.59E-05</v>
      </c>
      <c r="U253" s="83">
        <v>250</v>
      </c>
    </row>
    <row r="254" spans="2:21" ht="12.75">
      <c r="B254" s="78">
        <v>251</v>
      </c>
      <c r="C254" s="79">
        <f t="shared" si="12"/>
        <v>0</v>
      </c>
      <c r="D254" s="80" t="e">
        <f>VLOOKUP(C254,PROTOKOŁY!$B$2:$D$300,3,FALSE)</f>
        <v>#N/A</v>
      </c>
      <c r="E254" s="81">
        <f t="shared" si="13"/>
        <v>500.0000263</v>
      </c>
      <c r="O254" s="75">
        <f t="shared" si="14"/>
        <v>500.000026</v>
      </c>
      <c r="P254" s="73">
        <f>PROTOKOŁY!B252</f>
        <v>0</v>
      </c>
      <c r="R254" s="82">
        <f>PROTOKOŁY!N252</f>
        <v>0</v>
      </c>
      <c r="S254" s="73">
        <f t="shared" si="15"/>
        <v>500</v>
      </c>
      <c r="T254" s="73">
        <v>2.6E-05</v>
      </c>
      <c r="U254" s="83">
        <v>251</v>
      </c>
    </row>
    <row r="255" spans="2:21" ht="12.75">
      <c r="B255" s="78">
        <v>252</v>
      </c>
      <c r="C255" s="79">
        <f t="shared" si="12"/>
        <v>0</v>
      </c>
      <c r="D255" s="80" t="e">
        <f>VLOOKUP(C255,PROTOKOŁY!$B$2:$D$300,3,FALSE)</f>
        <v>#N/A</v>
      </c>
      <c r="E255" s="81">
        <f t="shared" si="13"/>
        <v>500.0000264</v>
      </c>
      <c r="O255" s="75">
        <f t="shared" si="14"/>
        <v>500.0000261</v>
      </c>
      <c r="P255" s="73">
        <f>PROTOKOŁY!B253</f>
        <v>0</v>
      </c>
      <c r="R255" s="82">
        <f>PROTOKOŁY!N253</f>
        <v>0</v>
      </c>
      <c r="S255" s="73">
        <f t="shared" si="15"/>
        <v>500</v>
      </c>
      <c r="T255" s="73">
        <v>2.61E-05</v>
      </c>
      <c r="U255" s="83">
        <v>252</v>
      </c>
    </row>
    <row r="256" spans="2:21" ht="12.75">
      <c r="B256" s="78">
        <v>253</v>
      </c>
      <c r="C256" s="79">
        <f t="shared" si="12"/>
        <v>0</v>
      </c>
      <c r="D256" s="80" t="e">
        <f>VLOOKUP(C256,PROTOKOŁY!$B$2:$D$300,3,FALSE)</f>
        <v>#N/A</v>
      </c>
      <c r="E256" s="81">
        <f t="shared" si="13"/>
        <v>500.0000265</v>
      </c>
      <c r="O256" s="75">
        <f t="shared" si="14"/>
        <v>500.0000262</v>
      </c>
      <c r="P256" s="73">
        <f>PROTOKOŁY!B254</f>
        <v>0</v>
      </c>
      <c r="R256" s="82">
        <f>PROTOKOŁY!N254</f>
        <v>0</v>
      </c>
      <c r="S256" s="73">
        <f t="shared" si="15"/>
        <v>500</v>
      </c>
      <c r="T256" s="73">
        <v>2.62E-05</v>
      </c>
      <c r="U256" s="83">
        <v>253</v>
      </c>
    </row>
    <row r="257" spans="2:21" ht="12.75">
      <c r="B257" s="78">
        <v>254</v>
      </c>
      <c r="C257" s="79">
        <f t="shared" si="12"/>
        <v>0</v>
      </c>
      <c r="D257" s="80" t="e">
        <f>VLOOKUP(C257,PROTOKOŁY!$B$2:$D$300,3,FALSE)</f>
        <v>#N/A</v>
      </c>
      <c r="E257" s="81">
        <f t="shared" si="13"/>
        <v>500.0000266</v>
      </c>
      <c r="O257" s="75">
        <f t="shared" si="14"/>
        <v>500.0000263</v>
      </c>
      <c r="P257" s="73">
        <f>PROTOKOŁY!B255</f>
        <v>0</v>
      </c>
      <c r="R257" s="82">
        <f>PROTOKOŁY!N255</f>
        <v>0</v>
      </c>
      <c r="S257" s="73">
        <f t="shared" si="15"/>
        <v>500</v>
      </c>
      <c r="T257" s="73">
        <v>2.63E-05</v>
      </c>
      <c r="U257" s="83">
        <v>254</v>
      </c>
    </row>
    <row r="258" spans="2:21" ht="12.75">
      <c r="B258" s="78">
        <v>255</v>
      </c>
      <c r="C258" s="79" t="str">
        <f t="shared" si="12"/>
        <v>Jankowski Kasper</v>
      </c>
      <c r="D258" s="80" t="str">
        <f>VLOOKUP(C258,PROTOKOŁY!$B$2:$D$300,3,FALSE)</f>
        <v>SP Kórnik Bnin</v>
      </c>
      <c r="E258" s="81">
        <f t="shared" si="13"/>
        <v>519.6000034</v>
      </c>
      <c r="O258" s="75">
        <f t="shared" si="14"/>
        <v>500.0000264</v>
      </c>
      <c r="P258" s="73">
        <f>PROTOKOŁY!B256</f>
        <v>0</v>
      </c>
      <c r="R258" s="82">
        <f>PROTOKOŁY!N256</f>
        <v>0</v>
      </c>
      <c r="S258" s="73">
        <f t="shared" si="15"/>
        <v>500</v>
      </c>
      <c r="T258" s="73">
        <v>2.6399999999999998E-05</v>
      </c>
      <c r="U258" s="83">
        <v>255</v>
      </c>
    </row>
    <row r="259" spans="2:21" ht="12.75">
      <c r="B259" s="78">
        <v>256</v>
      </c>
      <c r="C259" s="79" t="str">
        <f t="shared" si="12"/>
        <v>Cyrulewski Kuba</v>
      </c>
      <c r="D259" s="80" t="str">
        <f>VLOOKUP(C259,PROTOKOŁY!$B$2:$D$300,3,FALSE)</f>
        <v>SP Kórnik Bnin</v>
      </c>
      <c r="E259" s="81">
        <f t="shared" si="13"/>
        <v>522.8000036</v>
      </c>
      <c r="O259" s="75">
        <f t="shared" si="14"/>
        <v>500.0000265</v>
      </c>
      <c r="P259" s="73">
        <f>PROTOKOŁY!B257</f>
        <v>0</v>
      </c>
      <c r="R259" s="82">
        <f>PROTOKOŁY!N257</f>
        <v>0</v>
      </c>
      <c r="S259" s="73">
        <f t="shared" si="15"/>
        <v>500</v>
      </c>
      <c r="T259" s="73">
        <v>2.65E-05</v>
      </c>
      <c r="U259" s="83">
        <v>256</v>
      </c>
    </row>
    <row r="260" spans="2:21" ht="12.75">
      <c r="B260" s="78">
        <v>257</v>
      </c>
      <c r="C260" s="79" t="str">
        <f t="shared" si="12"/>
        <v>Wojrzowski Hubert</v>
      </c>
      <c r="D260" s="80" t="str">
        <f>VLOOKUP(C260,PROTOKOŁY!$B$2:$D$300,3,FALSE)</f>
        <v>SP Modrze</v>
      </c>
      <c r="E260" s="81">
        <f t="shared" si="13"/>
        <v>531.6000127</v>
      </c>
      <c r="O260" s="75">
        <f t="shared" si="14"/>
        <v>500.0000266</v>
      </c>
      <c r="P260" s="73">
        <f>PROTOKOŁY!B258</f>
        <v>0</v>
      </c>
      <c r="R260" s="82">
        <f>PROTOKOŁY!N258</f>
        <v>0</v>
      </c>
      <c r="S260" s="73">
        <f t="shared" si="15"/>
        <v>500</v>
      </c>
      <c r="T260" s="73">
        <v>2.66E-05</v>
      </c>
      <c r="U260" s="83">
        <v>257</v>
      </c>
    </row>
    <row r="261" ht="12.75">
      <c r="S261" s="82"/>
    </row>
    <row r="262" ht="12.75">
      <c r="S262" s="82"/>
    </row>
    <row r="263" ht="12.75">
      <c r="S263" s="82"/>
    </row>
    <row r="264" ht="12.75">
      <c r="S264" s="82"/>
    </row>
    <row r="265" ht="12.75">
      <c r="S265" s="82"/>
    </row>
    <row r="266" ht="12.75">
      <c r="S266" s="82"/>
    </row>
    <row r="267" ht="12.75">
      <c r="S267" s="82"/>
    </row>
    <row r="268" ht="12.75">
      <c r="S268" s="82"/>
    </row>
    <row r="269" ht="12.75">
      <c r="S269" s="82"/>
    </row>
    <row r="270" ht="12.75">
      <c r="S270" s="82"/>
    </row>
    <row r="271" ht="12.75">
      <c r="S271" s="82"/>
    </row>
    <row r="272" ht="12.75">
      <c r="S272" s="82"/>
    </row>
    <row r="273" ht="12.75">
      <c r="S273" s="82"/>
    </row>
    <row r="274" ht="12.75">
      <c r="S274" s="82"/>
    </row>
    <row r="275" ht="12.75">
      <c r="S275" s="82"/>
    </row>
    <row r="276" ht="12.75">
      <c r="S276" s="82"/>
    </row>
    <row r="277" ht="12.75">
      <c r="S277" s="82"/>
    </row>
    <row r="278" ht="12.75">
      <c r="S278" s="82"/>
    </row>
    <row r="279" ht="12.75">
      <c r="S279" s="82"/>
    </row>
    <row r="280" ht="12.75">
      <c r="S280" s="82"/>
    </row>
    <row r="281" ht="12.75">
      <c r="S281" s="82"/>
    </row>
    <row r="282" ht="12.75">
      <c r="S282" s="82"/>
    </row>
    <row r="283" ht="12.75">
      <c r="S283" s="82"/>
    </row>
    <row r="284" ht="12.75">
      <c r="S284" s="82"/>
    </row>
    <row r="285" ht="12.75">
      <c r="S285" s="82"/>
    </row>
    <row r="286" ht="12.75">
      <c r="S286" s="82"/>
    </row>
    <row r="287" ht="12.75">
      <c r="S287" s="82"/>
    </row>
    <row r="288" ht="12.75">
      <c r="S288" s="82"/>
    </row>
    <row r="289" ht="12.75">
      <c r="S289" s="82"/>
    </row>
    <row r="290" ht="12.75">
      <c r="S290" s="8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90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33.75390625" style="73" customWidth="1"/>
    <col min="2" max="2" width="9.125" style="73" customWidth="1"/>
    <col min="3" max="3" width="27.875" style="74" customWidth="1"/>
    <col min="4" max="4" width="22.625" style="73" customWidth="1"/>
    <col min="5" max="5" width="9.125" style="75" customWidth="1"/>
    <col min="6" max="14" width="9.125" style="73" customWidth="1"/>
    <col min="15" max="15" width="9.125" style="75" customWidth="1"/>
    <col min="16" max="16" width="18.125" style="73" customWidth="1"/>
    <col min="17" max="18" width="9.125" style="75" customWidth="1"/>
    <col min="19" max="16384" width="9.125" style="73" customWidth="1"/>
  </cols>
  <sheetData>
    <row r="2" ht="20.25">
      <c r="C2" s="95" t="s">
        <v>14</v>
      </c>
    </row>
    <row r="3" ht="12.75">
      <c r="C3" s="77" t="s">
        <v>30</v>
      </c>
    </row>
    <row r="4" spans="2:21" ht="12.75">
      <c r="B4" s="78">
        <v>1</v>
      </c>
      <c r="C4" s="79" t="str">
        <f aca="true" t="shared" si="0" ref="C4:C67">VLOOKUP(E4,O$4:P$260,2,FALSE)</f>
        <v>Woltman Maksymilian</v>
      </c>
      <c r="D4" s="80" t="str">
        <f>VLOOKUP(C4,PROTOKOŁY!$B$2:$D$300,3,FALSE)</f>
        <v>Puszczykowo1.</v>
      </c>
      <c r="E4" s="81">
        <f>LARGE(O$4:O$260,U4)</f>
        <v>4.770001</v>
      </c>
      <c r="O4" s="75">
        <f>S4+T4</f>
        <v>4.770001</v>
      </c>
      <c r="P4" s="73" t="str">
        <f>PROTOKOŁY!B2</f>
        <v>Woltman Maksymilian</v>
      </c>
      <c r="R4" s="82">
        <f>PROTOKOŁY!H2</f>
        <v>4.77</v>
      </c>
      <c r="S4" s="82">
        <f>R4</f>
        <v>4.77</v>
      </c>
      <c r="T4" s="73">
        <v>1E-06</v>
      </c>
      <c r="U4" s="83">
        <v>1</v>
      </c>
    </row>
    <row r="5" spans="2:21" ht="12.75">
      <c r="B5" s="78">
        <v>2</v>
      </c>
      <c r="C5" s="79" t="str">
        <f t="shared" si="0"/>
        <v>Bąk Hubert</v>
      </c>
      <c r="D5" s="80" t="str">
        <f>VLOOKUP(C5,PROTOKOŁY!$B$2:$D$300,3,FALSE)</f>
        <v>SP Ceradz Kościelny</v>
      </c>
      <c r="E5" s="81">
        <f aca="true" t="shared" si="1" ref="E5:E68">LARGE(O$4:O$260,U5)</f>
        <v>4.7100143</v>
      </c>
      <c r="O5" s="75">
        <f aca="true" t="shared" si="2" ref="O5:O68">S5+T5</f>
        <v>3.9500011</v>
      </c>
      <c r="P5" s="73" t="str">
        <f>PROTOKOŁY!B3</f>
        <v>Popławski Marcin</v>
      </c>
      <c r="R5" s="82">
        <f>PROTOKOŁY!H3</f>
        <v>3.95</v>
      </c>
      <c r="S5" s="82">
        <f aca="true" t="shared" si="3" ref="S5:S68">R5</f>
        <v>3.95</v>
      </c>
      <c r="T5" s="73">
        <v>1.1E-06</v>
      </c>
      <c r="U5" s="83">
        <v>2</v>
      </c>
    </row>
    <row r="6" spans="2:21" ht="12.75">
      <c r="B6" s="78">
        <v>3</v>
      </c>
      <c r="C6" s="79" t="str">
        <f t="shared" si="0"/>
        <v>Bałuszek Kacper</v>
      </c>
      <c r="D6" s="80" t="str">
        <f>VLOOKUP(C6,PROTOKOŁY!$B$2:$D$300,3,FALSE)</f>
        <v>SP Modrze</v>
      </c>
      <c r="E6" s="81">
        <f t="shared" si="1"/>
        <v>4.6900122</v>
      </c>
      <c r="O6" s="75">
        <f t="shared" si="2"/>
        <v>4.3200012</v>
      </c>
      <c r="P6" s="73" t="str">
        <f>PROTOKOŁY!B4</f>
        <v>Namysł Jan</v>
      </c>
      <c r="R6" s="82">
        <f>PROTOKOŁY!H4</f>
        <v>4.32</v>
      </c>
      <c r="S6" s="82">
        <f t="shared" si="3"/>
        <v>4.32</v>
      </c>
      <c r="T6" s="73">
        <v>1.2E-06</v>
      </c>
      <c r="U6" s="83">
        <v>3</v>
      </c>
    </row>
    <row r="7" spans="2:21" ht="12.75">
      <c r="B7" s="78">
        <v>4</v>
      </c>
      <c r="C7" s="79" t="str">
        <f t="shared" si="0"/>
        <v>Stefański Michał</v>
      </c>
      <c r="D7" s="80" t="str">
        <f>VLOOKUP(C7,PROTOKOŁY!$B$2:$D$300,3,FALSE)</f>
        <v>Puszczykowo2.</v>
      </c>
      <c r="E7" s="81">
        <f t="shared" si="1"/>
        <v>4.6300021</v>
      </c>
      <c r="O7" s="75">
        <f t="shared" si="2"/>
        <v>4.1100013</v>
      </c>
      <c r="P7" s="73" t="str">
        <f>PROTOKOŁY!B5</f>
        <v>Broda Damian</v>
      </c>
      <c r="R7" s="82">
        <f>PROTOKOŁY!H5</f>
        <v>4.11</v>
      </c>
      <c r="S7" s="82">
        <f t="shared" si="3"/>
        <v>4.11</v>
      </c>
      <c r="T7" s="73">
        <v>1.2999999999999998E-06</v>
      </c>
      <c r="U7" s="83">
        <v>4</v>
      </c>
    </row>
    <row r="8" spans="2:21" ht="12.75">
      <c r="B8" s="78">
        <v>5</v>
      </c>
      <c r="C8" s="79" t="str">
        <f t="shared" si="0"/>
        <v>Szweda Aleksandra</v>
      </c>
      <c r="D8" s="80" t="str">
        <f>VLOOKUP(C8,PROTOKOŁY!$B$2:$D$300,3,FALSE)</f>
        <v>SP Ceradz Kościelny</v>
      </c>
      <c r="E8" s="81">
        <f t="shared" si="1"/>
        <v>4.530014400000001</v>
      </c>
      <c r="O8" s="75">
        <f t="shared" si="2"/>
        <v>4.1400014</v>
      </c>
      <c r="P8" s="73" t="str">
        <f>PROTOKOŁY!B6</f>
        <v>Szejn Wiktor</v>
      </c>
      <c r="R8" s="82">
        <f>PROTOKOŁY!H6</f>
        <v>4.14</v>
      </c>
      <c r="S8" s="82">
        <f t="shared" si="3"/>
        <v>4.14</v>
      </c>
      <c r="T8" s="73">
        <v>1.4E-06</v>
      </c>
      <c r="U8" s="83">
        <v>5</v>
      </c>
    </row>
    <row r="9" spans="2:21" ht="12.75">
      <c r="B9" s="78">
        <v>6</v>
      </c>
      <c r="C9" s="79" t="str">
        <f t="shared" si="0"/>
        <v>Wróblewski Daniel</v>
      </c>
      <c r="D9" s="80" t="str">
        <f>VLOOKUP(C9,PROTOKOŁY!$B$2:$D$300,3,FALSE)</f>
        <v>SP 2 Mosina</v>
      </c>
      <c r="E9" s="81">
        <f t="shared" si="1"/>
        <v>4.5200045</v>
      </c>
      <c r="O9" s="75">
        <f t="shared" si="2"/>
        <v>3.3700015000000003</v>
      </c>
      <c r="P9" s="73" t="str">
        <f>PROTOKOŁY!B7</f>
        <v>Mikołajczak Jakub</v>
      </c>
      <c r="R9" s="82">
        <f>PROTOKOŁY!H7</f>
        <v>3.37</v>
      </c>
      <c r="S9" s="82">
        <f t="shared" si="3"/>
        <v>3.37</v>
      </c>
      <c r="T9" s="73">
        <v>1.5E-06</v>
      </c>
      <c r="U9" s="83">
        <v>6</v>
      </c>
    </row>
    <row r="10" spans="2:21" ht="12.75">
      <c r="B10" s="78">
        <v>7</v>
      </c>
      <c r="C10" s="79" t="str">
        <f t="shared" si="0"/>
        <v>Łukomski Jakub</v>
      </c>
      <c r="D10" s="80" t="str">
        <f>VLOOKUP(C10,PROTOKOŁY!$B$2:$D$300,3,FALSE)</f>
        <v>SP Kostrzyn</v>
      </c>
      <c r="E10" s="81">
        <f t="shared" si="1"/>
        <v>4.480002600000001</v>
      </c>
      <c r="O10" s="75">
        <f t="shared" si="2"/>
        <v>1.6E-06</v>
      </c>
      <c r="P10" s="73" t="str">
        <f>PROTOKOŁY!B8</f>
        <v>SZKOŁA</v>
      </c>
      <c r="R10" s="82">
        <f>PROTOKOŁY!H8</f>
        <v>0</v>
      </c>
      <c r="S10" s="82">
        <f t="shared" si="3"/>
        <v>0</v>
      </c>
      <c r="T10" s="73">
        <v>1.6E-06</v>
      </c>
      <c r="U10" s="83">
        <v>7</v>
      </c>
    </row>
    <row r="11" spans="2:21" ht="12.75">
      <c r="B11" s="78">
        <v>8</v>
      </c>
      <c r="C11" s="79" t="str">
        <f t="shared" si="0"/>
        <v>Błachowiak Mateusz</v>
      </c>
      <c r="D11" s="80" t="str">
        <f>VLOOKUP(C11,PROTOKOŁY!$B$2:$D$300,3,FALSE)</f>
        <v>SP 2 Murowana Goślina</v>
      </c>
      <c r="E11" s="81">
        <f t="shared" si="1"/>
        <v>4.4700073</v>
      </c>
      <c r="O11" s="75">
        <f t="shared" si="2"/>
        <v>4.4500017000000005</v>
      </c>
      <c r="P11" s="73" t="str">
        <f>PROTOKOŁY!B9</f>
        <v>Skibiński Jakub</v>
      </c>
      <c r="R11" s="82">
        <f>PROTOKOŁY!H9</f>
        <v>4.45</v>
      </c>
      <c r="S11" s="82">
        <f t="shared" si="3"/>
        <v>4.45</v>
      </c>
      <c r="T11" s="73">
        <v>1.6999999999999998E-06</v>
      </c>
      <c r="U11" s="83">
        <v>8</v>
      </c>
    </row>
    <row r="12" spans="2:21" ht="12.75">
      <c r="B12" s="78">
        <v>9</v>
      </c>
      <c r="C12" s="79" t="str">
        <f t="shared" si="0"/>
        <v>Lipiak Jacek</v>
      </c>
      <c r="D12" s="80" t="str">
        <f>VLOOKUP(C12,PROTOKOŁY!$B$2:$D$300,3,FALSE)</f>
        <v>SP 1 Mosina</v>
      </c>
      <c r="E12" s="81">
        <f t="shared" si="1"/>
        <v>4.4600056</v>
      </c>
      <c r="O12" s="75">
        <f t="shared" si="2"/>
        <v>3.4200018</v>
      </c>
      <c r="P12" s="73" t="str">
        <f>PROTOKOŁY!B10</f>
        <v>Łukaszewicz Adam</v>
      </c>
      <c r="R12" s="82">
        <f>PROTOKOŁY!H10</f>
        <v>3.42</v>
      </c>
      <c r="S12" s="82">
        <f t="shared" si="3"/>
        <v>3.42</v>
      </c>
      <c r="T12" s="73">
        <v>1.8E-06</v>
      </c>
      <c r="U12" s="83">
        <v>9</v>
      </c>
    </row>
    <row r="13" spans="2:21" ht="12.75">
      <c r="B13" s="78">
        <v>10</v>
      </c>
      <c r="C13" s="79" t="str">
        <f t="shared" si="0"/>
        <v>Sawicki Miłosz</v>
      </c>
      <c r="D13" s="80" t="str">
        <f>VLOOKUP(C13,PROTOKOŁY!$B$2:$D$300,3,FALSE)</f>
        <v>SP Lusowo</v>
      </c>
      <c r="E13" s="81">
        <f t="shared" si="1"/>
        <v>4.4500067</v>
      </c>
      <c r="O13" s="75">
        <f t="shared" si="2"/>
        <v>3.8700019</v>
      </c>
      <c r="P13" s="73" t="str">
        <f>PROTOKOŁY!B11</f>
        <v>Rembowski Jerzy</v>
      </c>
      <c r="R13" s="82">
        <f>PROTOKOŁY!H11</f>
        <v>3.87</v>
      </c>
      <c r="S13" s="82">
        <f t="shared" si="3"/>
        <v>3.87</v>
      </c>
      <c r="T13" s="73">
        <v>1.9E-06</v>
      </c>
      <c r="U13" s="83">
        <v>10</v>
      </c>
    </row>
    <row r="14" spans="2:21" ht="12.75">
      <c r="B14" s="78">
        <v>11</v>
      </c>
      <c r="C14" s="79" t="str">
        <f t="shared" si="0"/>
        <v>Skibiński Jakub</v>
      </c>
      <c r="D14" s="80" t="str">
        <f>VLOOKUP(C14,PROTOKOŁY!$B$2:$D$300,3,FALSE)</f>
        <v>Puszczykowo2.</v>
      </c>
      <c r="E14" s="81">
        <f t="shared" si="1"/>
        <v>4.4500017000000005</v>
      </c>
      <c r="O14" s="75">
        <f t="shared" si="2"/>
        <v>3.3600019999999997</v>
      </c>
      <c r="P14" s="73" t="str">
        <f>PROTOKOŁY!B12</f>
        <v>Krzyżaniak Dawid</v>
      </c>
      <c r="R14" s="82">
        <f>PROTOKOŁY!H12</f>
        <v>3.36</v>
      </c>
      <c r="S14" s="82">
        <f t="shared" si="3"/>
        <v>3.36</v>
      </c>
      <c r="T14" s="73">
        <v>2E-06</v>
      </c>
      <c r="U14" s="83">
        <v>11</v>
      </c>
    </row>
    <row r="15" spans="2:21" ht="12.75">
      <c r="B15" s="78">
        <v>12</v>
      </c>
      <c r="C15" s="79" t="str">
        <f t="shared" si="0"/>
        <v>Ryżak Jakub</v>
      </c>
      <c r="D15" s="80" t="str">
        <f>VLOOKUP(C15,PROTOKOŁY!$B$2:$D$300,3,FALSE)</f>
        <v>SP 3 Luboń</v>
      </c>
      <c r="E15" s="81">
        <f t="shared" si="1"/>
        <v>4.4300102</v>
      </c>
      <c r="O15" s="75">
        <f t="shared" si="2"/>
        <v>4.6300021</v>
      </c>
      <c r="P15" s="73" t="str">
        <f>PROTOKOŁY!B13</f>
        <v>Stefański Michał</v>
      </c>
      <c r="R15" s="82">
        <f>PROTOKOŁY!H13</f>
        <v>4.63</v>
      </c>
      <c r="S15" s="82">
        <f t="shared" si="3"/>
        <v>4.63</v>
      </c>
      <c r="T15" s="73">
        <v>2.1000000000000002E-06</v>
      </c>
      <c r="U15" s="83">
        <v>12</v>
      </c>
    </row>
    <row r="16" spans="2:21" ht="12.75">
      <c r="B16" s="78">
        <v>13</v>
      </c>
      <c r="C16" s="79" t="str">
        <f t="shared" si="0"/>
        <v>Gabski Tymoteusz</v>
      </c>
      <c r="D16" s="80" t="str">
        <f>VLOOKUP(C16,PROTOKOŁY!$B$2:$D$300,3,FALSE)</f>
        <v>SP 1 Kórnik</v>
      </c>
      <c r="E16" s="81">
        <f t="shared" si="1"/>
        <v>4.400003900000001</v>
      </c>
      <c r="O16" s="75">
        <f t="shared" si="2"/>
        <v>3.8600022</v>
      </c>
      <c r="P16" s="73" t="str">
        <f>PROTOKOŁY!B14</f>
        <v>Hasiak Mateusz</v>
      </c>
      <c r="R16" s="82">
        <f>PROTOKOŁY!H14</f>
        <v>3.86</v>
      </c>
      <c r="S16" s="82">
        <f t="shared" si="3"/>
        <v>3.86</v>
      </c>
      <c r="T16" s="73">
        <v>2.2E-06</v>
      </c>
      <c r="U16" s="83">
        <v>13</v>
      </c>
    </row>
    <row r="17" spans="2:21" ht="12.75">
      <c r="B17" s="78">
        <v>14</v>
      </c>
      <c r="C17" s="79" t="str">
        <f t="shared" si="0"/>
        <v>Kordziński Tomek</v>
      </c>
      <c r="D17" s="80" t="str">
        <f>VLOOKUP(C17,PROTOKOŁY!$B$2:$D$300,3,FALSE)</f>
        <v>SP 3 Luboń</v>
      </c>
      <c r="E17" s="81">
        <f t="shared" si="1"/>
        <v>4.3900101</v>
      </c>
      <c r="O17" s="75">
        <f t="shared" si="2"/>
        <v>2.3E-06</v>
      </c>
      <c r="P17" s="73" t="str">
        <f>PROTOKOŁY!B15</f>
        <v>SZKOŁA</v>
      </c>
      <c r="R17" s="82">
        <f>PROTOKOŁY!H15</f>
        <v>0</v>
      </c>
      <c r="S17" s="82">
        <f t="shared" si="3"/>
        <v>0</v>
      </c>
      <c r="T17" s="73">
        <v>2.3E-06</v>
      </c>
      <c r="U17" s="83">
        <v>14</v>
      </c>
    </row>
    <row r="18" spans="2:21" ht="12.75">
      <c r="B18" s="78">
        <v>15</v>
      </c>
      <c r="C18" s="79" t="str">
        <f t="shared" si="0"/>
        <v>Młynarczyk Filip</v>
      </c>
      <c r="D18" s="80" t="str">
        <f>VLOOKUP(C18,PROTOKOŁY!$B$2:$D$300,3,FALSE)</f>
        <v>SP 1 Kórnik</v>
      </c>
      <c r="E18" s="81">
        <f t="shared" si="1"/>
        <v>4.3600038</v>
      </c>
      <c r="O18" s="75">
        <f t="shared" si="2"/>
        <v>4.1300023999999995</v>
      </c>
      <c r="P18" s="73" t="str">
        <f>PROTOKOŁY!B16</f>
        <v>Karalus Dawid</v>
      </c>
      <c r="R18" s="82">
        <f>PROTOKOŁY!H16</f>
        <v>4.13</v>
      </c>
      <c r="S18" s="82">
        <f t="shared" si="3"/>
        <v>4.13</v>
      </c>
      <c r="T18" s="73">
        <v>2.4E-06</v>
      </c>
      <c r="U18" s="83">
        <v>15</v>
      </c>
    </row>
    <row r="19" spans="2:21" ht="12.75">
      <c r="B19" s="78">
        <v>16</v>
      </c>
      <c r="C19" s="79" t="str">
        <f t="shared" si="0"/>
        <v>Namysł Jan</v>
      </c>
      <c r="D19" s="80" t="str">
        <f>VLOOKUP(C19,PROTOKOŁY!$B$2:$D$300,3,FALSE)</f>
        <v>Puszczykowo1.</v>
      </c>
      <c r="E19" s="81">
        <f t="shared" si="1"/>
        <v>4.3200012</v>
      </c>
      <c r="O19" s="75">
        <f t="shared" si="2"/>
        <v>4.0000025</v>
      </c>
      <c r="P19" s="73" t="str">
        <f>PROTOKOŁY!B17</f>
        <v>Stanisławski Marcel</v>
      </c>
      <c r="R19" s="82">
        <f>PROTOKOŁY!H17</f>
        <v>4</v>
      </c>
      <c r="S19" s="82">
        <f t="shared" si="3"/>
        <v>4</v>
      </c>
      <c r="T19" s="73">
        <v>2.4999999999999998E-06</v>
      </c>
      <c r="U19" s="83">
        <v>16</v>
      </c>
    </row>
    <row r="20" spans="2:21" ht="12.75">
      <c r="B20" s="78">
        <v>17</v>
      </c>
      <c r="C20" s="79" t="str">
        <f t="shared" si="0"/>
        <v>Libera Mikołaj</v>
      </c>
      <c r="D20" s="80" t="str">
        <f>VLOOKUP(C20,PROTOKOŁY!$B$2:$D$300,3,FALSE)</f>
        <v>SP Krosno</v>
      </c>
      <c r="E20" s="81">
        <f t="shared" si="1"/>
        <v>4.2900082</v>
      </c>
      <c r="O20" s="75">
        <f t="shared" si="2"/>
        <v>4.480002600000001</v>
      </c>
      <c r="P20" s="73" t="str">
        <f>PROTOKOŁY!B18</f>
        <v>Łukomski Jakub</v>
      </c>
      <c r="R20" s="82">
        <f>PROTOKOŁY!H18</f>
        <v>4.48</v>
      </c>
      <c r="S20" s="82">
        <f t="shared" si="3"/>
        <v>4.48</v>
      </c>
      <c r="T20" s="73">
        <v>2.5999999999999997E-06</v>
      </c>
      <c r="U20" s="83">
        <v>17</v>
      </c>
    </row>
    <row r="21" spans="2:21" ht="12.75">
      <c r="B21" s="78">
        <v>18</v>
      </c>
      <c r="C21" s="79" t="str">
        <f t="shared" si="0"/>
        <v>Beszterda Kamil</v>
      </c>
      <c r="D21" s="80" t="str">
        <f>VLOOKUP(C21,PROTOKOŁY!$B$2:$D$300,3,FALSE)</f>
        <v>SP Lusowo</v>
      </c>
      <c r="E21" s="81">
        <f t="shared" si="1"/>
        <v>4.280007</v>
      </c>
      <c r="O21" s="75">
        <f t="shared" si="2"/>
        <v>4.1900027</v>
      </c>
      <c r="P21" s="73" t="str">
        <f>PROTOKOŁY!B19</f>
        <v>Andryszak Kordian</v>
      </c>
      <c r="R21" s="82">
        <f>PROTOKOŁY!H19</f>
        <v>4.19</v>
      </c>
      <c r="S21" s="82">
        <f t="shared" si="3"/>
        <v>4.19</v>
      </c>
      <c r="T21" s="73">
        <v>2.6999999999999996E-06</v>
      </c>
      <c r="U21" s="83">
        <v>18</v>
      </c>
    </row>
    <row r="22" spans="2:21" ht="12.75">
      <c r="B22" s="78">
        <v>19</v>
      </c>
      <c r="C22" s="79" t="str">
        <f t="shared" si="0"/>
        <v>Nowak Antek</v>
      </c>
      <c r="D22" s="80" t="str">
        <f>VLOOKUP(C22,PROTOKOŁY!$B$2:$D$300,3,FALSE)</f>
        <v>SP 3 Luboń</v>
      </c>
      <c r="E22" s="81">
        <f t="shared" si="1"/>
        <v>4.2500104</v>
      </c>
      <c r="O22" s="75">
        <f t="shared" si="2"/>
        <v>3.7000028</v>
      </c>
      <c r="P22" s="73" t="str">
        <f>PROTOKOŁY!B20</f>
        <v>Makowski Jakub</v>
      </c>
      <c r="R22" s="82">
        <f>PROTOKOŁY!H20</f>
        <v>3.7</v>
      </c>
      <c r="S22" s="82">
        <f t="shared" si="3"/>
        <v>3.7</v>
      </c>
      <c r="T22" s="73">
        <v>2.8E-06</v>
      </c>
      <c r="U22" s="83">
        <v>19</v>
      </c>
    </row>
    <row r="23" spans="2:21" ht="12.75">
      <c r="B23" s="78">
        <v>20</v>
      </c>
      <c r="C23" s="79" t="str">
        <f t="shared" si="0"/>
        <v>Marcinkowski Daniel</v>
      </c>
      <c r="D23" s="80" t="str">
        <f>VLOOKUP(C23,PROTOKOŁY!$B$2:$D$300,3,FALSE)</f>
        <v>SP 2 Murowana Goślina</v>
      </c>
      <c r="E23" s="81">
        <f t="shared" si="1"/>
        <v>4.2500077</v>
      </c>
      <c r="O23" s="75">
        <f t="shared" si="2"/>
        <v>2.9E-06</v>
      </c>
      <c r="P23" s="73">
        <f>PROTOKOŁY!B21</f>
        <v>0</v>
      </c>
      <c r="R23" s="82">
        <f>PROTOKOŁY!H21</f>
        <v>0</v>
      </c>
      <c r="S23" s="82">
        <f t="shared" si="3"/>
        <v>0</v>
      </c>
      <c r="T23" s="73">
        <v>2.9E-06</v>
      </c>
      <c r="U23" s="83">
        <v>20</v>
      </c>
    </row>
    <row r="24" spans="2:21" ht="12.75">
      <c r="B24" s="78">
        <v>21</v>
      </c>
      <c r="C24" s="79" t="str">
        <f t="shared" si="0"/>
        <v>Rozmiarek Mikołaj</v>
      </c>
      <c r="D24" s="80" t="str">
        <f>VLOOKUP(C24,PROTOKOŁY!$B$2:$D$300,3,FALSE)</f>
        <v>SP 2 Mosina</v>
      </c>
      <c r="E24" s="81">
        <f t="shared" si="1"/>
        <v>4.2400047</v>
      </c>
      <c r="O24" s="75">
        <f t="shared" si="2"/>
        <v>3E-06</v>
      </c>
      <c r="P24" s="73" t="str">
        <f>PROTOKOŁY!B22</f>
        <v>SZKOŁA</v>
      </c>
      <c r="R24" s="82">
        <f>PROTOKOŁY!H22</f>
        <v>0</v>
      </c>
      <c r="S24" s="82">
        <f t="shared" si="3"/>
        <v>0</v>
      </c>
      <c r="T24" s="73">
        <v>3E-06</v>
      </c>
      <c r="U24" s="83">
        <v>21</v>
      </c>
    </row>
    <row r="25" spans="2:21" ht="12.75">
      <c r="B25" s="78">
        <v>22</v>
      </c>
      <c r="C25" s="79" t="str">
        <f t="shared" si="0"/>
        <v>Magdziński Kacper</v>
      </c>
      <c r="D25" s="80" t="str">
        <f>VLOOKUP(C25,PROTOKOŁY!$B$2:$D$300,3,FALSE)</f>
        <v>SP Wierzonka</v>
      </c>
      <c r="E25" s="81">
        <f t="shared" si="1"/>
        <v>4.2300136</v>
      </c>
      <c r="O25" s="75">
        <f t="shared" si="2"/>
        <v>4.1600031</v>
      </c>
      <c r="P25" s="73" t="str">
        <f>PROTOKOŁY!B23</f>
        <v>Poganowski Maksymilian</v>
      </c>
      <c r="R25" s="82">
        <f>PROTOKOŁY!H23</f>
        <v>4.16</v>
      </c>
      <c r="S25" s="82">
        <f t="shared" si="3"/>
        <v>4.16</v>
      </c>
      <c r="T25" s="73">
        <v>3.1E-06</v>
      </c>
      <c r="U25" s="83">
        <v>22</v>
      </c>
    </row>
    <row r="26" spans="2:21" ht="12.75">
      <c r="B26" s="78">
        <v>23</v>
      </c>
      <c r="C26" s="79" t="str">
        <f t="shared" si="0"/>
        <v>Barłkiewicz Maksymilian</v>
      </c>
      <c r="D26" s="80" t="str">
        <f>VLOOKUP(C26,PROTOKOŁY!$B$2:$D$300,3,FALSE)</f>
        <v>SP 5 Swarzędz</v>
      </c>
      <c r="E26" s="81">
        <f t="shared" si="1"/>
        <v>4.2300089000000005</v>
      </c>
      <c r="O26" s="75">
        <f t="shared" si="2"/>
        <v>4.1300032</v>
      </c>
      <c r="P26" s="73" t="str">
        <f>PROTOKOŁY!B24</f>
        <v>Łagoda Marcel</v>
      </c>
      <c r="R26" s="82">
        <f>PROTOKOŁY!H24</f>
        <v>4.13</v>
      </c>
      <c r="S26" s="82">
        <f t="shared" si="3"/>
        <v>4.13</v>
      </c>
      <c r="T26" s="73">
        <v>3.2E-06</v>
      </c>
      <c r="U26" s="83">
        <v>23</v>
      </c>
    </row>
    <row r="27" spans="2:21" ht="12.75">
      <c r="B27" s="78">
        <v>24</v>
      </c>
      <c r="C27" s="79" t="str">
        <f t="shared" si="0"/>
        <v>Kufel Patryk</v>
      </c>
      <c r="D27" s="80" t="str">
        <f>VLOOKUP(C27,PROTOKOŁY!$B$2:$D$300,3,FALSE)</f>
        <v>SP Krosno</v>
      </c>
      <c r="E27" s="81">
        <f t="shared" si="1"/>
        <v>4.2300081</v>
      </c>
      <c r="O27" s="75">
        <f t="shared" si="2"/>
        <v>3.9700033</v>
      </c>
      <c r="P27" s="73" t="str">
        <f>PROTOKOŁY!B25</f>
        <v>Cyrulewski Szymon</v>
      </c>
      <c r="R27" s="82">
        <f>PROTOKOŁY!H25</f>
        <v>3.97</v>
      </c>
      <c r="S27" s="82">
        <f t="shared" si="3"/>
        <v>3.97</v>
      </c>
      <c r="T27" s="73">
        <v>3.2999999999999997E-06</v>
      </c>
      <c r="U27" s="83">
        <v>24</v>
      </c>
    </row>
    <row r="28" spans="2:21" ht="12.75">
      <c r="B28" s="78">
        <v>25</v>
      </c>
      <c r="C28" s="79" t="str">
        <f t="shared" si="0"/>
        <v>Kwitowski Damian</v>
      </c>
      <c r="D28" s="80" t="str">
        <f>VLOOKUP(C28,PROTOKOŁY!$B$2:$D$300,3,FALSE)</f>
        <v>SP 5 Swarzędz</v>
      </c>
      <c r="E28" s="81">
        <f t="shared" si="1"/>
        <v>4.220009</v>
      </c>
      <c r="O28" s="75">
        <f t="shared" si="2"/>
        <v>3.9000034</v>
      </c>
      <c r="P28" s="73" t="str">
        <f>PROTOKOŁY!B26</f>
        <v>Jankowski Kasper</v>
      </c>
      <c r="R28" s="82">
        <f>PROTOKOŁY!H26</f>
        <v>3.9</v>
      </c>
      <c r="S28" s="82">
        <f t="shared" si="3"/>
        <v>3.9</v>
      </c>
      <c r="T28" s="73">
        <v>3.3999999999999996E-06</v>
      </c>
      <c r="U28" s="83">
        <v>25</v>
      </c>
    </row>
    <row r="29" spans="2:21" ht="12.75">
      <c r="B29" s="78">
        <v>26</v>
      </c>
      <c r="C29" s="79" t="str">
        <f t="shared" si="0"/>
        <v>Miazek Michał</v>
      </c>
      <c r="D29" s="80" t="str">
        <f>VLOOKUP(C29,PROTOKOŁY!$B$2:$D$300,3,FALSE)</f>
        <v>SP 5 Swarzędz</v>
      </c>
      <c r="E29" s="81">
        <f t="shared" si="1"/>
        <v>4.190008700000001</v>
      </c>
      <c r="O29" s="75">
        <f t="shared" si="2"/>
        <v>4.1000035</v>
      </c>
      <c r="P29" s="73" t="str">
        <f>PROTOKOŁY!B27</f>
        <v>Rataj Adrian</v>
      </c>
      <c r="R29" s="82">
        <f>PROTOKOŁY!H27</f>
        <v>4.1</v>
      </c>
      <c r="S29" s="82">
        <f t="shared" si="3"/>
        <v>4.1</v>
      </c>
      <c r="T29" s="73">
        <v>3.4999999999999995E-06</v>
      </c>
      <c r="U29" s="83">
        <v>26</v>
      </c>
    </row>
    <row r="30" spans="2:21" ht="12.75">
      <c r="B30" s="78">
        <v>27</v>
      </c>
      <c r="C30" s="79" t="str">
        <f t="shared" si="0"/>
        <v>Zachwyc Marcel</v>
      </c>
      <c r="D30" s="80" t="str">
        <f>VLOOKUP(C30,PROTOKOŁY!$B$2:$D$300,3,FALSE)</f>
        <v>SP 2 Murowana Goślina</v>
      </c>
      <c r="E30" s="81">
        <f t="shared" si="1"/>
        <v>4.190007400000001</v>
      </c>
      <c r="O30" s="75">
        <f t="shared" si="2"/>
        <v>3.7400036</v>
      </c>
      <c r="P30" s="73" t="str">
        <f>PROTOKOŁY!B28</f>
        <v>Cyrulewski Kuba</v>
      </c>
      <c r="R30" s="82">
        <f>PROTOKOŁY!H28</f>
        <v>3.74</v>
      </c>
      <c r="S30" s="82">
        <f t="shared" si="3"/>
        <v>3.74</v>
      </c>
      <c r="T30" s="73">
        <v>3.5999999999999994E-06</v>
      </c>
      <c r="U30" s="83">
        <v>27</v>
      </c>
    </row>
    <row r="31" spans="2:21" ht="12.75">
      <c r="B31" s="78">
        <v>28</v>
      </c>
      <c r="C31" s="79" t="str">
        <f t="shared" si="0"/>
        <v>Andryszak Kordian</v>
      </c>
      <c r="D31" s="80" t="str">
        <f>VLOOKUP(C31,PROTOKOŁY!$B$2:$D$300,3,FALSE)</f>
        <v>SP Kostrzyn</v>
      </c>
      <c r="E31" s="81">
        <f t="shared" si="1"/>
        <v>4.1900027</v>
      </c>
      <c r="O31" s="75">
        <f t="shared" si="2"/>
        <v>3.7E-06</v>
      </c>
      <c r="P31" s="73" t="str">
        <f>PROTOKOŁY!B29</f>
        <v>SZKOŁA</v>
      </c>
      <c r="R31" s="82">
        <f>PROTOKOŁY!H29</f>
        <v>0</v>
      </c>
      <c r="S31" s="82">
        <f t="shared" si="3"/>
        <v>0</v>
      </c>
      <c r="T31" s="73">
        <v>3.7E-06</v>
      </c>
      <c r="U31" s="83">
        <v>28</v>
      </c>
    </row>
    <row r="32" spans="2:21" ht="12.75">
      <c r="B32" s="78">
        <v>29</v>
      </c>
      <c r="C32" s="79" t="str">
        <f t="shared" si="0"/>
        <v>Pięta Hubert</v>
      </c>
      <c r="D32" s="80" t="str">
        <f>VLOOKUP(C32,PROTOKOŁY!$B$2:$D$300,3,FALSE)</f>
        <v>SP Suchy Las</v>
      </c>
      <c r="E32" s="81">
        <f t="shared" si="1"/>
        <v>4.1800099</v>
      </c>
      <c r="O32" s="75">
        <f t="shared" si="2"/>
        <v>4.3600038</v>
      </c>
      <c r="P32" s="73" t="str">
        <f>PROTOKOŁY!B30</f>
        <v>Młynarczyk Filip</v>
      </c>
      <c r="R32" s="82">
        <f>PROTOKOŁY!H30</f>
        <v>4.36</v>
      </c>
      <c r="S32" s="82">
        <f t="shared" si="3"/>
        <v>4.36</v>
      </c>
      <c r="T32" s="73">
        <v>3.8E-06</v>
      </c>
      <c r="U32" s="83">
        <v>29</v>
      </c>
    </row>
    <row r="33" spans="2:21" ht="12.75">
      <c r="B33" s="78">
        <v>30</v>
      </c>
      <c r="C33" s="79" t="str">
        <f t="shared" si="0"/>
        <v>Stolarki Arkadiusz</v>
      </c>
      <c r="D33" s="80" t="str">
        <f>VLOOKUP(C33,PROTOKOŁY!$B$2:$D$300,3,FALSE)</f>
        <v>SP Lusowo</v>
      </c>
      <c r="E33" s="81">
        <f t="shared" si="1"/>
        <v>4.1800068999999995</v>
      </c>
      <c r="O33" s="75">
        <f t="shared" si="2"/>
        <v>4.400003900000001</v>
      </c>
      <c r="P33" s="73" t="str">
        <f>PROTOKOŁY!B31</f>
        <v>Gabski Tymoteusz</v>
      </c>
      <c r="R33" s="82">
        <f>PROTOKOŁY!H31</f>
        <v>4.4</v>
      </c>
      <c r="S33" s="82">
        <f t="shared" si="3"/>
        <v>4.4</v>
      </c>
      <c r="T33" s="73">
        <v>3.9E-06</v>
      </c>
      <c r="U33" s="83">
        <v>30</v>
      </c>
    </row>
    <row r="34" spans="2:21" ht="12.75">
      <c r="B34" s="78">
        <v>31</v>
      </c>
      <c r="C34" s="79" t="str">
        <f t="shared" si="0"/>
        <v>Szcześniak Oliwier</v>
      </c>
      <c r="D34" s="80" t="str">
        <f>VLOOKUP(C34,PROTOKOŁY!$B$2:$D$300,3,FALSE)</f>
        <v>SP Wierzonka</v>
      </c>
      <c r="E34" s="81">
        <f t="shared" si="1"/>
        <v>4.1700137</v>
      </c>
      <c r="O34" s="75">
        <f t="shared" si="2"/>
        <v>3.880004</v>
      </c>
      <c r="P34" s="73" t="str">
        <f>PROTOKOŁY!B32</f>
        <v>Sobiak Oliwier</v>
      </c>
      <c r="R34" s="82">
        <f>PROTOKOŁY!H32</f>
        <v>3.88</v>
      </c>
      <c r="S34" s="82">
        <f t="shared" si="3"/>
        <v>3.88</v>
      </c>
      <c r="T34" s="73">
        <v>4E-06</v>
      </c>
      <c r="U34" s="83">
        <v>31</v>
      </c>
    </row>
    <row r="35" spans="2:21" ht="12.75">
      <c r="B35" s="78">
        <v>32</v>
      </c>
      <c r="C35" s="79" t="str">
        <f t="shared" si="0"/>
        <v>Lewicki Jacek</v>
      </c>
      <c r="D35" s="80" t="str">
        <f>VLOOKUP(C35,PROTOKOŁY!$B$2:$D$300,3,FALSE)</f>
        <v>SP 2 Luboń</v>
      </c>
      <c r="E35" s="81">
        <f t="shared" si="1"/>
        <v>4.160011</v>
      </c>
      <c r="O35" s="75">
        <f t="shared" si="2"/>
        <v>3.8700041</v>
      </c>
      <c r="P35" s="73" t="str">
        <f>PROTOKOŁY!B33</f>
        <v>Bladocha Adrian</v>
      </c>
      <c r="R35" s="82">
        <f>PROTOKOŁY!H33</f>
        <v>3.87</v>
      </c>
      <c r="S35" s="82">
        <f t="shared" si="3"/>
        <v>3.87</v>
      </c>
      <c r="T35" s="73">
        <v>4.1E-06</v>
      </c>
      <c r="U35" s="83">
        <v>32</v>
      </c>
    </row>
    <row r="36" spans="2:21" ht="12.75">
      <c r="B36" s="78">
        <v>33</v>
      </c>
      <c r="C36" s="79" t="str">
        <f t="shared" si="0"/>
        <v>Poganowski Maksymilian</v>
      </c>
      <c r="D36" s="80" t="str">
        <f>VLOOKUP(C36,PROTOKOŁY!$B$2:$D$300,3,FALSE)</f>
        <v>SP Kórnik Bnin</v>
      </c>
      <c r="E36" s="81">
        <f t="shared" si="1"/>
        <v>4.1600031</v>
      </c>
      <c r="O36" s="75">
        <f t="shared" si="2"/>
        <v>3.5300041999999996</v>
      </c>
      <c r="P36" s="73" t="str">
        <f>PROTOKOŁY!B34</f>
        <v>Pabisiak Krystian</v>
      </c>
      <c r="R36" s="82">
        <f>PROTOKOŁY!H34</f>
        <v>3.53</v>
      </c>
      <c r="S36" s="82">
        <f t="shared" si="3"/>
        <v>3.53</v>
      </c>
      <c r="T36" s="73">
        <v>4.2E-06</v>
      </c>
      <c r="U36" s="83">
        <v>33</v>
      </c>
    </row>
    <row r="37" spans="2:21" ht="12.75">
      <c r="B37" s="78">
        <v>34</v>
      </c>
      <c r="C37" s="79" t="str">
        <f t="shared" si="0"/>
        <v>Cholenicki Piotr</v>
      </c>
      <c r="D37" s="80" t="str">
        <f>VLOOKUP(C37,PROTOKOŁY!$B$2:$D$300,3,FALSE)</f>
        <v>SP 5 Swarzędz</v>
      </c>
      <c r="E37" s="81">
        <f t="shared" si="1"/>
        <v>4.140009099999999</v>
      </c>
      <c r="O37" s="75">
        <f t="shared" si="2"/>
        <v>4.2999999999999995E-06</v>
      </c>
      <c r="P37" s="73">
        <f>PROTOKOŁY!B35</f>
        <v>0</v>
      </c>
      <c r="R37" s="82">
        <f>PROTOKOŁY!H35</f>
        <v>0</v>
      </c>
      <c r="S37" s="82">
        <f t="shared" si="3"/>
        <v>0</v>
      </c>
      <c r="T37" s="73">
        <v>4.2999999999999995E-06</v>
      </c>
      <c r="U37" s="83">
        <v>34</v>
      </c>
    </row>
    <row r="38" spans="2:21" ht="12.75">
      <c r="B38" s="78">
        <v>35</v>
      </c>
      <c r="C38" s="79" t="str">
        <f t="shared" si="0"/>
        <v>Szejn Wiktor</v>
      </c>
      <c r="D38" s="80" t="str">
        <f>VLOOKUP(C38,PROTOKOŁY!$B$2:$D$300,3,FALSE)</f>
        <v>Puszczykowo1.</v>
      </c>
      <c r="E38" s="81">
        <f t="shared" si="1"/>
        <v>4.1400014</v>
      </c>
      <c r="O38" s="75">
        <f t="shared" si="2"/>
        <v>4.399999999999999E-06</v>
      </c>
      <c r="P38" s="73" t="str">
        <f>PROTOKOŁY!B36</f>
        <v>SZKOŁA</v>
      </c>
      <c r="R38" s="82">
        <f>PROTOKOŁY!H36</f>
        <v>0</v>
      </c>
      <c r="S38" s="82">
        <f t="shared" si="3"/>
        <v>0</v>
      </c>
      <c r="T38" s="73">
        <v>4.399999999999999E-06</v>
      </c>
      <c r="U38" s="83">
        <v>35</v>
      </c>
    </row>
    <row r="39" spans="2:21" ht="12.75">
      <c r="B39" s="78">
        <v>36</v>
      </c>
      <c r="C39" s="79" t="str">
        <f t="shared" si="0"/>
        <v>Kordziński Szymon</v>
      </c>
      <c r="D39" s="80" t="str">
        <f>VLOOKUP(C39,PROTOKOŁY!$B$2:$D$300,3,FALSE)</f>
        <v>SP 2 Luboń</v>
      </c>
      <c r="E39" s="81">
        <f t="shared" si="1"/>
        <v>4.1300109</v>
      </c>
      <c r="O39" s="75">
        <f t="shared" si="2"/>
        <v>4.5200045</v>
      </c>
      <c r="P39" s="73" t="str">
        <f>PROTOKOŁY!B37</f>
        <v>Wróblewski Daniel</v>
      </c>
      <c r="R39" s="82">
        <f>PROTOKOŁY!H37</f>
        <v>4.52</v>
      </c>
      <c r="S39" s="82">
        <f t="shared" si="3"/>
        <v>4.52</v>
      </c>
      <c r="T39" s="73">
        <v>4.5E-06</v>
      </c>
      <c r="U39" s="83">
        <v>36</v>
      </c>
    </row>
    <row r="40" spans="2:21" ht="12.75">
      <c r="B40" s="78">
        <v>37</v>
      </c>
      <c r="C40" s="79" t="str">
        <f t="shared" si="0"/>
        <v>Łagoda Marcel</v>
      </c>
      <c r="D40" s="80" t="str">
        <f>VLOOKUP(C40,PROTOKOŁY!$B$2:$D$300,3,FALSE)</f>
        <v>SP Kórnik Bnin</v>
      </c>
      <c r="E40" s="81">
        <f t="shared" si="1"/>
        <v>4.1300032</v>
      </c>
      <c r="O40" s="75">
        <f t="shared" si="2"/>
        <v>4.010004599999999</v>
      </c>
      <c r="P40" s="73" t="str">
        <f>PROTOKOŁY!B38</f>
        <v>Baraniak Mikołaj</v>
      </c>
      <c r="R40" s="82">
        <f>PROTOKOŁY!H38</f>
        <v>4.01</v>
      </c>
      <c r="S40" s="82">
        <f t="shared" si="3"/>
        <v>4.01</v>
      </c>
      <c r="T40" s="73">
        <v>4.6E-06</v>
      </c>
      <c r="U40" s="83">
        <v>37</v>
      </c>
    </row>
    <row r="41" spans="2:21" ht="12.75">
      <c r="B41" s="78">
        <v>38</v>
      </c>
      <c r="C41" s="79" t="str">
        <f t="shared" si="0"/>
        <v>Karalus Dawid</v>
      </c>
      <c r="D41" s="80" t="str">
        <f>VLOOKUP(C41,PROTOKOŁY!$B$2:$D$300,3,FALSE)</f>
        <v>SP Kostrzyn</v>
      </c>
      <c r="E41" s="81">
        <f t="shared" si="1"/>
        <v>4.1300023999999995</v>
      </c>
      <c r="O41" s="75">
        <f t="shared" si="2"/>
        <v>4.2400047</v>
      </c>
      <c r="P41" s="73" t="str">
        <f>PROTOKOŁY!B39</f>
        <v>Rozmiarek Mikołaj</v>
      </c>
      <c r="R41" s="82">
        <f>PROTOKOŁY!H39</f>
        <v>4.24</v>
      </c>
      <c r="S41" s="82">
        <f t="shared" si="3"/>
        <v>4.24</v>
      </c>
      <c r="T41" s="73">
        <v>4.7E-06</v>
      </c>
      <c r="U41" s="83">
        <v>38</v>
      </c>
    </row>
    <row r="42" spans="2:21" ht="12.75">
      <c r="B42" s="78">
        <v>39</v>
      </c>
      <c r="C42" s="79" t="str">
        <f t="shared" si="0"/>
        <v>Hoszowski Michał</v>
      </c>
      <c r="D42" s="80" t="str">
        <f>VLOOKUP(C42,PROTOKOŁY!$B$2:$D$300,3,FALSE)</f>
        <v>SP Rokietnica</v>
      </c>
      <c r="E42" s="81">
        <f t="shared" si="1"/>
        <v>4.1200119</v>
      </c>
      <c r="O42" s="75">
        <f t="shared" si="2"/>
        <v>4.0300048</v>
      </c>
      <c r="P42" s="73" t="str">
        <f>PROTOKOŁY!B40</f>
        <v>Szulakiewicz Maurycy</v>
      </c>
      <c r="R42" s="82">
        <f>PROTOKOŁY!H40</f>
        <v>4.03</v>
      </c>
      <c r="S42" s="82">
        <f t="shared" si="3"/>
        <v>4.03</v>
      </c>
      <c r="T42" s="73">
        <v>4.8E-06</v>
      </c>
      <c r="U42" s="83">
        <v>39</v>
      </c>
    </row>
    <row r="43" spans="2:21" ht="12.75">
      <c r="B43" s="78">
        <v>40</v>
      </c>
      <c r="C43" s="79" t="str">
        <f t="shared" si="0"/>
        <v>Adamczak Mateusz</v>
      </c>
      <c r="D43" s="80" t="str">
        <f>VLOOKUP(C43,PROTOKOŁY!$B$2:$D$300,3,FALSE)</f>
        <v>SP Suchy Las</v>
      </c>
      <c r="E43" s="81">
        <f t="shared" si="1"/>
        <v>4.1200096</v>
      </c>
      <c r="O43" s="75">
        <f t="shared" si="2"/>
        <v>3.9600049</v>
      </c>
      <c r="P43" s="73" t="str">
        <f>PROTOKOŁY!B41</f>
        <v>Szmyt Stanisław</v>
      </c>
      <c r="R43" s="82">
        <f>PROTOKOŁY!H41</f>
        <v>3.96</v>
      </c>
      <c r="S43" s="82">
        <f t="shared" si="3"/>
        <v>3.96</v>
      </c>
      <c r="T43" s="73">
        <v>4.9E-06</v>
      </c>
      <c r="U43" s="83">
        <v>40</v>
      </c>
    </row>
    <row r="44" spans="2:21" ht="12.75">
      <c r="B44" s="78">
        <v>41</v>
      </c>
      <c r="C44" s="79" t="str">
        <f t="shared" si="0"/>
        <v>Malinowski Dastin</v>
      </c>
      <c r="D44" s="80" t="str">
        <f>VLOOKUP(C44,PROTOKOŁY!$B$2:$D$300,3,FALSE)</f>
        <v>SP 5 Swarzędz</v>
      </c>
      <c r="E44" s="81">
        <f t="shared" si="1"/>
        <v>4.1200088</v>
      </c>
      <c r="O44" s="75">
        <f t="shared" si="2"/>
        <v>4.080005</v>
      </c>
      <c r="P44" s="73" t="str">
        <f>PROTOKOŁY!B42</f>
        <v>Kabaciński Patryk</v>
      </c>
      <c r="R44" s="82">
        <f>PROTOKOŁY!H42</f>
        <v>4.08</v>
      </c>
      <c r="S44" s="82">
        <f t="shared" si="3"/>
        <v>4.08</v>
      </c>
      <c r="T44" s="73">
        <v>4.9999999999999996E-06</v>
      </c>
      <c r="U44" s="83">
        <v>41</v>
      </c>
    </row>
    <row r="45" spans="2:21" ht="12.75">
      <c r="B45" s="78">
        <v>42</v>
      </c>
      <c r="C45" s="79" t="str">
        <f t="shared" si="0"/>
        <v>Broda Damian</v>
      </c>
      <c r="D45" s="80" t="str">
        <f>VLOOKUP(C45,PROTOKOŁY!$B$2:$D$300,3,FALSE)</f>
        <v>Puszczykowo1.</v>
      </c>
      <c r="E45" s="81">
        <f t="shared" si="1"/>
        <v>4.1100013</v>
      </c>
      <c r="O45" s="75">
        <f t="shared" si="2"/>
        <v>5.0999999999999995E-06</v>
      </c>
      <c r="P45" s="73" t="str">
        <f>PROTOKOŁY!B43</f>
        <v>SZKOŁA</v>
      </c>
      <c r="R45" s="82">
        <f>PROTOKOŁY!H43</f>
        <v>0</v>
      </c>
      <c r="S45" s="82">
        <f t="shared" si="3"/>
        <v>0</v>
      </c>
      <c r="T45" s="73">
        <v>5.0999999999999995E-06</v>
      </c>
      <c r="U45" s="83">
        <v>42</v>
      </c>
    </row>
    <row r="46" spans="2:21" ht="12.75">
      <c r="B46" s="78">
        <v>43</v>
      </c>
      <c r="C46" s="79" t="str">
        <f t="shared" si="0"/>
        <v>Rataj Adrian</v>
      </c>
      <c r="D46" s="80" t="str">
        <f>VLOOKUP(C46,PROTOKOŁY!$B$2:$D$300,3,FALSE)</f>
        <v>SP Kórnik Bnin</v>
      </c>
      <c r="E46" s="81">
        <f t="shared" si="1"/>
        <v>4.1000035</v>
      </c>
      <c r="O46" s="75">
        <f t="shared" si="2"/>
        <v>3.7800051999999997</v>
      </c>
      <c r="P46" s="73" t="str">
        <f>PROTOKOŁY!B44</f>
        <v>Tobys Przemysław</v>
      </c>
      <c r="R46" s="82">
        <f>PROTOKOŁY!H44</f>
        <v>3.78</v>
      </c>
      <c r="S46" s="82">
        <f t="shared" si="3"/>
        <v>3.78</v>
      </c>
      <c r="T46" s="73">
        <v>5.199999999999999E-06</v>
      </c>
      <c r="U46" s="83">
        <v>43</v>
      </c>
    </row>
    <row r="47" spans="2:21" ht="12.75">
      <c r="B47" s="78">
        <v>44</v>
      </c>
      <c r="C47" s="79" t="str">
        <f t="shared" si="0"/>
        <v>Dubisz Przemysław</v>
      </c>
      <c r="D47" s="80" t="str">
        <f>VLOOKUP(C47,PROTOKOŁY!$B$2:$D$300,3,FALSE)</f>
        <v>SP Ceradz Kościelny</v>
      </c>
      <c r="E47" s="81">
        <f t="shared" si="1"/>
        <v>4.0900145</v>
      </c>
      <c r="O47" s="75">
        <f t="shared" si="2"/>
        <v>4.0700053</v>
      </c>
      <c r="P47" s="73" t="str">
        <f>PROTOKOŁY!B45</f>
        <v>Demut Mikołaj</v>
      </c>
      <c r="R47" s="82">
        <f>PROTOKOŁY!H45</f>
        <v>4.07</v>
      </c>
      <c r="S47" s="82">
        <f t="shared" si="3"/>
        <v>4.07</v>
      </c>
      <c r="T47" s="73">
        <v>5.299999999999999E-06</v>
      </c>
      <c r="U47" s="83">
        <v>44</v>
      </c>
    </row>
    <row r="48" spans="2:21" ht="12.75">
      <c r="B48" s="78">
        <v>45</v>
      </c>
      <c r="C48" s="79" t="str">
        <f t="shared" si="0"/>
        <v>Kabaciński Patryk</v>
      </c>
      <c r="D48" s="80" t="str">
        <f>VLOOKUP(C48,PROTOKOŁY!$B$2:$D$300,3,FALSE)</f>
        <v>SP 2 Mosina</v>
      </c>
      <c r="E48" s="81">
        <f t="shared" si="1"/>
        <v>4.080005</v>
      </c>
      <c r="O48" s="75">
        <f t="shared" si="2"/>
        <v>3.7600054</v>
      </c>
      <c r="P48" s="73" t="str">
        <f>PROTOKOŁY!B46</f>
        <v>Szczepaniak Łukasz</v>
      </c>
      <c r="R48" s="82">
        <f>PROTOKOŁY!H46</f>
        <v>3.76</v>
      </c>
      <c r="S48" s="82">
        <f t="shared" si="3"/>
        <v>3.76</v>
      </c>
      <c r="T48" s="73">
        <v>5.4E-06</v>
      </c>
      <c r="U48" s="83">
        <v>45</v>
      </c>
    </row>
    <row r="49" spans="2:21" ht="12.75">
      <c r="B49" s="78">
        <v>46</v>
      </c>
      <c r="C49" s="79" t="str">
        <f t="shared" si="0"/>
        <v>Kleczka Jakub</v>
      </c>
      <c r="D49" s="80" t="str">
        <f>VLOOKUP(C49,PROTOKOŁY!$B$2:$D$300,3,FALSE)</f>
        <v>SP 3 Luboń</v>
      </c>
      <c r="E49" s="81">
        <f t="shared" si="1"/>
        <v>4.0700103</v>
      </c>
      <c r="O49" s="75">
        <f t="shared" si="2"/>
        <v>3.4600055</v>
      </c>
      <c r="P49" s="73" t="str">
        <f>PROTOKOŁY!B47</f>
        <v>Pogonowski Piotr</v>
      </c>
      <c r="R49" s="82">
        <f>PROTOKOŁY!H47</f>
        <v>3.46</v>
      </c>
      <c r="S49" s="82">
        <f t="shared" si="3"/>
        <v>3.46</v>
      </c>
      <c r="T49" s="73">
        <v>5.5E-06</v>
      </c>
      <c r="U49" s="83">
        <v>46</v>
      </c>
    </row>
    <row r="50" spans="2:21" ht="12.75">
      <c r="B50" s="78">
        <v>47</v>
      </c>
      <c r="C50" s="79" t="str">
        <f t="shared" si="0"/>
        <v>Nawrocki Łukasz</v>
      </c>
      <c r="D50" s="80" t="str">
        <f>VLOOKUP(C50,PROTOKOŁY!$B$2:$D$300,3,FALSE)</f>
        <v>SP 2 Murowana Goślina</v>
      </c>
      <c r="E50" s="81">
        <f t="shared" si="1"/>
        <v>4.0700076</v>
      </c>
      <c r="O50" s="75">
        <f t="shared" si="2"/>
        <v>4.4600056</v>
      </c>
      <c r="P50" s="73" t="str">
        <f>PROTOKOŁY!B48</f>
        <v>Lipiak Jacek</v>
      </c>
      <c r="R50" s="82">
        <f>PROTOKOŁY!H48</f>
        <v>4.46</v>
      </c>
      <c r="S50" s="82">
        <f t="shared" si="3"/>
        <v>4.46</v>
      </c>
      <c r="T50" s="73">
        <v>5.6E-06</v>
      </c>
      <c r="U50" s="83">
        <v>47</v>
      </c>
    </row>
    <row r="51" spans="2:21" ht="12.75">
      <c r="B51" s="78">
        <v>48</v>
      </c>
      <c r="C51" s="79" t="str">
        <f t="shared" si="0"/>
        <v>Demut Mikołaj</v>
      </c>
      <c r="D51" s="80" t="str">
        <f>VLOOKUP(C51,PROTOKOŁY!$B$2:$D$300,3,FALSE)</f>
        <v>SP 1 Mosina</v>
      </c>
      <c r="E51" s="81">
        <f t="shared" si="1"/>
        <v>4.0700053</v>
      </c>
      <c r="O51" s="75">
        <f t="shared" si="2"/>
        <v>3.5000057</v>
      </c>
      <c r="P51" s="73" t="str">
        <f>PROTOKOŁY!B49</f>
        <v>Leśniewicz Bartosz</v>
      </c>
      <c r="R51" s="82">
        <f>PROTOKOŁY!H49</f>
        <v>3.5</v>
      </c>
      <c r="S51" s="82">
        <f t="shared" si="3"/>
        <v>3.5</v>
      </c>
      <c r="T51" s="73">
        <v>5.7E-06</v>
      </c>
      <c r="U51" s="83">
        <v>48</v>
      </c>
    </row>
    <row r="52" spans="2:21" ht="12.75">
      <c r="B52" s="78">
        <v>49</v>
      </c>
      <c r="C52" s="79" t="str">
        <f t="shared" si="0"/>
        <v>Jóźwiak Szymon</v>
      </c>
      <c r="D52" s="80" t="str">
        <f>VLOOKUP(C52,PROTOKOŁY!$B$2:$D$300,3,FALSE)</f>
        <v>SP Stęszew</v>
      </c>
      <c r="E52" s="81">
        <f t="shared" si="1"/>
        <v>4.060005899999999</v>
      </c>
      <c r="O52" s="75">
        <f t="shared" si="2"/>
        <v>5.7999999999999995E-06</v>
      </c>
      <c r="P52" s="73" t="str">
        <f>PROTOKOŁY!B50</f>
        <v>SZKOŁA</v>
      </c>
      <c r="R52" s="82">
        <f>PROTOKOŁY!H50</f>
        <v>0</v>
      </c>
      <c r="S52" s="82">
        <f t="shared" si="3"/>
        <v>0</v>
      </c>
      <c r="T52" s="73">
        <v>5.7999999999999995E-06</v>
      </c>
      <c r="U52" s="83">
        <v>49</v>
      </c>
    </row>
    <row r="53" spans="2:21" ht="12.75">
      <c r="B53" s="78">
        <v>50</v>
      </c>
      <c r="C53" s="79" t="str">
        <f t="shared" si="0"/>
        <v>Białowąs Olek</v>
      </c>
      <c r="D53" s="80" t="str">
        <f>VLOOKUP(C53,PROTOKOŁY!$B$2:$D$300,3,FALSE)</f>
        <v>SP 2 Luboń</v>
      </c>
      <c r="E53" s="81">
        <f t="shared" si="1"/>
        <v>4.0500111</v>
      </c>
      <c r="O53" s="75">
        <f t="shared" si="2"/>
        <v>4.060005899999999</v>
      </c>
      <c r="P53" s="73" t="str">
        <f>PROTOKOŁY!B51</f>
        <v>Jóźwiak Szymon</v>
      </c>
      <c r="R53" s="82">
        <f>PROTOKOŁY!H51</f>
        <v>4.06</v>
      </c>
      <c r="S53" s="82">
        <f t="shared" si="3"/>
        <v>4.06</v>
      </c>
      <c r="T53" s="73">
        <v>5.899999999999999E-06</v>
      </c>
      <c r="U53" s="83">
        <v>50</v>
      </c>
    </row>
    <row r="54" spans="2:21" ht="12.75">
      <c r="B54" s="78">
        <v>51</v>
      </c>
      <c r="C54" s="79" t="str">
        <f t="shared" si="0"/>
        <v>Januszko Miłosz</v>
      </c>
      <c r="D54" s="80" t="str">
        <f>VLOOKUP(C54,PROTOKOŁY!$B$2:$D$300,3,FALSE)</f>
        <v>SP 3 Luboń</v>
      </c>
      <c r="E54" s="81">
        <f t="shared" si="1"/>
        <v>4.0400106000000005</v>
      </c>
      <c r="O54" s="75">
        <f t="shared" si="2"/>
        <v>3.960006</v>
      </c>
      <c r="P54" s="73" t="str">
        <f>PROTOKOŁY!B52</f>
        <v>Śliwiński jakub</v>
      </c>
      <c r="R54" s="82">
        <f>PROTOKOŁY!H52</f>
        <v>3.96</v>
      </c>
      <c r="S54" s="82">
        <f t="shared" si="3"/>
        <v>3.96</v>
      </c>
      <c r="T54" s="73">
        <v>5.999999999999999E-06</v>
      </c>
      <c r="U54" s="83">
        <v>51</v>
      </c>
    </row>
    <row r="55" spans="2:21" ht="12.75">
      <c r="B55" s="78">
        <v>52</v>
      </c>
      <c r="C55" s="79" t="str">
        <f t="shared" si="0"/>
        <v>Szulakiewicz Maurycy</v>
      </c>
      <c r="D55" s="80" t="str">
        <f>VLOOKUP(C55,PROTOKOŁY!$B$2:$D$300,3,FALSE)</f>
        <v>SP 2 Mosina</v>
      </c>
      <c r="E55" s="81">
        <f t="shared" si="1"/>
        <v>4.0300048</v>
      </c>
      <c r="O55" s="75">
        <f t="shared" si="2"/>
        <v>3.3100061</v>
      </c>
      <c r="P55" s="73" t="str">
        <f>PROTOKOŁY!B53</f>
        <v>Żaba Paweł</v>
      </c>
      <c r="R55" s="82">
        <f>PROTOKOŁY!H53</f>
        <v>3.31</v>
      </c>
      <c r="S55" s="82">
        <f t="shared" si="3"/>
        <v>3.31</v>
      </c>
      <c r="T55" s="73">
        <v>6.099999999999999E-06</v>
      </c>
      <c r="U55" s="83">
        <v>52</v>
      </c>
    </row>
    <row r="56" spans="2:21" ht="12.75">
      <c r="B56" s="78">
        <v>53</v>
      </c>
      <c r="C56" s="79" t="str">
        <f t="shared" si="0"/>
        <v>Kubiak Jakub</v>
      </c>
      <c r="D56" s="80" t="str">
        <f>VLOOKUP(C56,PROTOKOŁY!$B$2:$D$300,3,FALSE)</f>
        <v>SP Rokietnica</v>
      </c>
      <c r="E56" s="81">
        <f t="shared" si="1"/>
        <v>4.0200115</v>
      </c>
      <c r="O56" s="75">
        <f t="shared" si="2"/>
        <v>3.5200062</v>
      </c>
      <c r="P56" s="73" t="str">
        <f>PROTOKOŁY!B54</f>
        <v>Cieniawa Jakub</v>
      </c>
      <c r="R56" s="82">
        <f>PROTOKOŁY!H54</f>
        <v>3.52</v>
      </c>
      <c r="S56" s="82">
        <f t="shared" si="3"/>
        <v>3.52</v>
      </c>
      <c r="T56" s="73">
        <v>6.199999999999999E-06</v>
      </c>
      <c r="U56" s="83">
        <v>53</v>
      </c>
    </row>
    <row r="57" spans="2:21" ht="12.75">
      <c r="B57" s="78">
        <v>54</v>
      </c>
      <c r="C57" s="79" t="str">
        <f t="shared" si="0"/>
        <v>Setlak Wojciech</v>
      </c>
      <c r="D57" s="80" t="str">
        <f>VLOOKUP(C57,PROTOKOŁY!$B$2:$D$300,3,FALSE)</f>
        <v>SP Suchy Las</v>
      </c>
      <c r="E57" s="81">
        <f t="shared" si="1"/>
        <v>4.0200095</v>
      </c>
      <c r="O57" s="75">
        <f t="shared" si="2"/>
        <v>3.4000063</v>
      </c>
      <c r="P57" s="73" t="str">
        <f>PROTOKOŁY!B55</f>
        <v>Czekała Antoni</v>
      </c>
      <c r="R57" s="82">
        <f>PROTOKOŁY!H55</f>
        <v>3.4</v>
      </c>
      <c r="S57" s="82">
        <f t="shared" si="3"/>
        <v>3.4</v>
      </c>
      <c r="T57" s="73">
        <v>6.3E-06</v>
      </c>
      <c r="U57" s="83">
        <v>54</v>
      </c>
    </row>
    <row r="58" spans="2:21" ht="12.75">
      <c r="B58" s="78">
        <v>55</v>
      </c>
      <c r="C58" s="79" t="str">
        <f t="shared" si="0"/>
        <v>Baraniak Mikołaj</v>
      </c>
      <c r="D58" s="80" t="str">
        <f>VLOOKUP(C58,PROTOKOŁY!$B$2:$D$300,3,FALSE)</f>
        <v>SP 2 Mosina</v>
      </c>
      <c r="E58" s="81">
        <f t="shared" si="1"/>
        <v>4.010004599999999</v>
      </c>
      <c r="O58" s="75">
        <f t="shared" si="2"/>
        <v>6.4E-06</v>
      </c>
      <c r="P58" s="73">
        <f>PROTOKOŁY!B56</f>
        <v>0</v>
      </c>
      <c r="R58" s="82">
        <f>PROTOKOŁY!H56</f>
        <v>0</v>
      </c>
      <c r="S58" s="82">
        <f t="shared" si="3"/>
        <v>0</v>
      </c>
      <c r="T58" s="73">
        <v>6.4E-06</v>
      </c>
      <c r="U58" s="83">
        <v>55</v>
      </c>
    </row>
    <row r="59" spans="2:21" ht="12.75">
      <c r="B59" s="78">
        <v>56</v>
      </c>
      <c r="C59" s="79" t="str">
        <f t="shared" si="0"/>
        <v>Gryska łukasz</v>
      </c>
      <c r="D59" s="80" t="str">
        <f>VLOOKUP(C59,PROTOKOŁY!$B$2:$D$300,3,FALSE)</f>
        <v>SP 2 Luboń</v>
      </c>
      <c r="E59" s="81">
        <f t="shared" si="1"/>
        <v>4.0000113</v>
      </c>
      <c r="O59" s="75">
        <f t="shared" si="2"/>
        <v>6.5E-06</v>
      </c>
      <c r="P59" s="73" t="str">
        <f>PROTOKOŁY!B57</f>
        <v>SZKOŁA</v>
      </c>
      <c r="R59" s="82">
        <f>PROTOKOŁY!H57</f>
        <v>0</v>
      </c>
      <c r="S59" s="82">
        <f t="shared" si="3"/>
        <v>0</v>
      </c>
      <c r="T59" s="73">
        <v>6.5E-06</v>
      </c>
      <c r="U59" s="83">
        <v>56</v>
      </c>
    </row>
    <row r="60" spans="2:21" ht="12.75">
      <c r="B60" s="78">
        <v>57</v>
      </c>
      <c r="C60" s="79" t="str">
        <f t="shared" si="0"/>
        <v>Stanisławski Marcel</v>
      </c>
      <c r="D60" s="80" t="str">
        <f>VLOOKUP(C60,PROTOKOŁY!$B$2:$D$300,3,FALSE)</f>
        <v>SP Kostrzyn</v>
      </c>
      <c r="E60" s="81">
        <f t="shared" si="1"/>
        <v>4.0000025</v>
      </c>
      <c r="O60" s="75">
        <f t="shared" si="2"/>
        <v>3.9400066</v>
      </c>
      <c r="P60" s="73" t="str">
        <f>PROTOKOŁY!B58</f>
        <v>Polaczyk jkub</v>
      </c>
      <c r="R60" s="82">
        <f>PROTOKOŁY!H58</f>
        <v>3.94</v>
      </c>
      <c r="S60" s="82">
        <f t="shared" si="3"/>
        <v>3.94</v>
      </c>
      <c r="T60" s="73">
        <v>6.5999999999999995E-06</v>
      </c>
      <c r="U60" s="83">
        <v>57</v>
      </c>
    </row>
    <row r="61" spans="2:21" ht="12.75">
      <c r="B61" s="78">
        <v>58</v>
      </c>
      <c r="C61" s="79" t="str">
        <f t="shared" si="0"/>
        <v>Rais Mateusz</v>
      </c>
      <c r="D61" s="80" t="str">
        <f>VLOOKUP(C61,PROTOKOŁY!$B$2:$D$300,3,FALSE)</f>
        <v>SP Wierzonka</v>
      </c>
      <c r="E61" s="81">
        <f t="shared" si="1"/>
        <v>3.9800138</v>
      </c>
      <c r="O61" s="75">
        <f t="shared" si="2"/>
        <v>4.4500067</v>
      </c>
      <c r="P61" s="73" t="str">
        <f>PROTOKOŁY!B59</f>
        <v>Sawicki Miłosz</v>
      </c>
      <c r="R61" s="82">
        <f>PROTOKOŁY!H59</f>
        <v>4.45</v>
      </c>
      <c r="S61" s="82">
        <f t="shared" si="3"/>
        <v>4.45</v>
      </c>
      <c r="T61" s="73">
        <v>6.699999999999999E-06</v>
      </c>
      <c r="U61" s="83">
        <v>58</v>
      </c>
    </row>
    <row r="62" spans="2:21" ht="12.75">
      <c r="B62" s="78">
        <v>59</v>
      </c>
      <c r="C62" s="79" t="str">
        <f t="shared" si="0"/>
        <v>Cyrulewski Szymon</v>
      </c>
      <c r="D62" s="80" t="str">
        <f>VLOOKUP(C62,PROTOKOŁY!$B$2:$D$300,3,FALSE)</f>
        <v>SP Kórnik Bnin</v>
      </c>
      <c r="E62" s="81">
        <f t="shared" si="1"/>
        <v>3.9700033</v>
      </c>
      <c r="O62" s="75">
        <f t="shared" si="2"/>
        <v>3.8400068</v>
      </c>
      <c r="P62" s="73" t="str">
        <f>PROTOKOŁY!B60</f>
        <v>Możdżeń Antoni</v>
      </c>
      <c r="R62" s="82">
        <f>PROTOKOŁY!H60</f>
        <v>3.84</v>
      </c>
      <c r="S62" s="82">
        <f t="shared" si="3"/>
        <v>3.84</v>
      </c>
      <c r="T62" s="73">
        <v>6.799999999999999E-06</v>
      </c>
      <c r="U62" s="83">
        <v>59</v>
      </c>
    </row>
    <row r="63" spans="2:21" ht="12.75">
      <c r="B63" s="78">
        <v>60</v>
      </c>
      <c r="C63" s="79" t="str">
        <f t="shared" si="0"/>
        <v>Braun Filip</v>
      </c>
      <c r="D63" s="80" t="str">
        <f>VLOOKUP(C63,PROTOKOŁY!$B$2:$D$300,3,FALSE)</f>
        <v>SP Rokietnica</v>
      </c>
      <c r="E63" s="81">
        <f t="shared" si="1"/>
        <v>3.9600117</v>
      </c>
      <c r="O63" s="75">
        <f t="shared" si="2"/>
        <v>4.1800068999999995</v>
      </c>
      <c r="P63" s="73" t="str">
        <f>PROTOKOŁY!B61</f>
        <v>Stolarki Arkadiusz</v>
      </c>
      <c r="R63" s="82">
        <f>PROTOKOŁY!H61</f>
        <v>4.18</v>
      </c>
      <c r="S63" s="82">
        <f t="shared" si="3"/>
        <v>4.18</v>
      </c>
      <c r="T63" s="73">
        <v>6.899999999999999E-06</v>
      </c>
      <c r="U63" s="83">
        <v>60</v>
      </c>
    </row>
    <row r="64" spans="2:21" ht="12.75">
      <c r="B64" s="78">
        <v>61</v>
      </c>
      <c r="C64" s="79" t="str">
        <f t="shared" si="0"/>
        <v>Śliwiński jakub</v>
      </c>
      <c r="D64" s="80" t="str">
        <f>VLOOKUP(C64,PROTOKOŁY!$B$2:$D$300,3,FALSE)</f>
        <v>SP Stęszew</v>
      </c>
      <c r="E64" s="81">
        <f t="shared" si="1"/>
        <v>3.960006</v>
      </c>
      <c r="O64" s="75">
        <f t="shared" si="2"/>
        <v>4.280007</v>
      </c>
      <c r="P64" s="73" t="str">
        <f>PROTOKOŁY!B62</f>
        <v>Beszterda Kamil</v>
      </c>
      <c r="R64" s="82">
        <f>PROTOKOŁY!H62</f>
        <v>4.28</v>
      </c>
      <c r="S64" s="82">
        <f t="shared" si="3"/>
        <v>4.28</v>
      </c>
      <c r="T64" s="73">
        <v>7E-06</v>
      </c>
      <c r="U64" s="83">
        <v>61</v>
      </c>
    </row>
    <row r="65" spans="2:21" ht="12.75">
      <c r="B65" s="78">
        <v>62</v>
      </c>
      <c r="C65" s="79" t="str">
        <f t="shared" si="0"/>
        <v>Szmyt Stanisław</v>
      </c>
      <c r="D65" s="80" t="str">
        <f>VLOOKUP(C65,PROTOKOŁY!$B$2:$D$300,3,FALSE)</f>
        <v>SP 2 Mosina</v>
      </c>
      <c r="E65" s="81">
        <f t="shared" si="1"/>
        <v>3.9600049</v>
      </c>
      <c r="O65" s="75">
        <f t="shared" si="2"/>
        <v>7.1E-06</v>
      </c>
      <c r="P65" s="73">
        <f>PROTOKOŁY!B63</f>
        <v>0</v>
      </c>
      <c r="R65" s="82">
        <f>PROTOKOŁY!H63</f>
        <v>0</v>
      </c>
      <c r="S65" s="82">
        <f t="shared" si="3"/>
        <v>0</v>
      </c>
      <c r="T65" s="73">
        <v>7.1E-06</v>
      </c>
      <c r="U65" s="83">
        <v>62</v>
      </c>
    </row>
    <row r="66" spans="2:21" ht="12.75">
      <c r="B66" s="78">
        <v>63</v>
      </c>
      <c r="C66" s="79" t="str">
        <f t="shared" si="0"/>
        <v>Popławski Marcin</v>
      </c>
      <c r="D66" s="80" t="str">
        <f>VLOOKUP(C66,PROTOKOŁY!$B$2:$D$300,3,FALSE)</f>
        <v>Puszczykowo1.</v>
      </c>
      <c r="E66" s="81">
        <f t="shared" si="1"/>
        <v>3.9500011</v>
      </c>
      <c r="O66" s="75">
        <f t="shared" si="2"/>
        <v>7.2E-06</v>
      </c>
      <c r="P66" s="73" t="str">
        <f>PROTOKOŁY!B64</f>
        <v>SZKOŁA</v>
      </c>
      <c r="R66" s="82">
        <f>PROTOKOŁY!H64</f>
        <v>0</v>
      </c>
      <c r="S66" s="82">
        <f t="shared" si="3"/>
        <v>0</v>
      </c>
      <c r="T66" s="73">
        <v>7.2E-06</v>
      </c>
      <c r="U66" s="83">
        <v>63</v>
      </c>
    </row>
    <row r="67" spans="2:21" ht="12.75">
      <c r="B67" s="78">
        <v>64</v>
      </c>
      <c r="C67" s="79" t="str">
        <f t="shared" si="0"/>
        <v>Polaczyk jkub</v>
      </c>
      <c r="D67" s="80" t="str">
        <f>VLOOKUP(C67,PROTOKOŁY!$B$2:$D$300,3,FALSE)</f>
        <v>SP Lusowo</v>
      </c>
      <c r="E67" s="81">
        <f t="shared" si="1"/>
        <v>3.9400066</v>
      </c>
      <c r="O67" s="75">
        <f t="shared" si="2"/>
        <v>4.4700073</v>
      </c>
      <c r="P67" s="73" t="str">
        <f>PROTOKOŁY!B65</f>
        <v>Błachowiak Mateusz</v>
      </c>
      <c r="R67" s="82">
        <f>PROTOKOŁY!H65</f>
        <v>4.47</v>
      </c>
      <c r="S67" s="82">
        <f t="shared" si="3"/>
        <v>4.47</v>
      </c>
      <c r="T67" s="73">
        <v>7.2999999999999996E-06</v>
      </c>
      <c r="U67" s="83">
        <v>64</v>
      </c>
    </row>
    <row r="68" spans="2:21" ht="12.75">
      <c r="B68" s="78">
        <v>65</v>
      </c>
      <c r="C68" s="79" t="str">
        <f aca="true" t="shared" si="4" ref="C68:C131">VLOOKUP(E68,O$4:P$260,2,FALSE)</f>
        <v>Koperski Adam</v>
      </c>
      <c r="D68" s="80" t="str">
        <f>VLOOKUP(C68,PROTOKOŁY!$B$2:$D$300,3,FALSE)</f>
        <v>SP Krosno</v>
      </c>
      <c r="E68" s="81">
        <f t="shared" si="1"/>
        <v>3.9300084</v>
      </c>
      <c r="O68" s="75">
        <f t="shared" si="2"/>
        <v>4.190007400000001</v>
      </c>
      <c r="P68" s="73" t="str">
        <f>PROTOKOŁY!B66</f>
        <v>Zachwyc Marcel</v>
      </c>
      <c r="R68" s="82">
        <f>PROTOKOŁY!H66</f>
        <v>4.19</v>
      </c>
      <c r="S68" s="82">
        <f t="shared" si="3"/>
        <v>4.19</v>
      </c>
      <c r="T68" s="73">
        <v>7.3999999999999995E-06</v>
      </c>
      <c r="U68" s="83">
        <v>65</v>
      </c>
    </row>
    <row r="69" spans="2:21" ht="12.75">
      <c r="B69" s="78">
        <v>66</v>
      </c>
      <c r="C69" s="79" t="str">
        <f t="shared" si="4"/>
        <v>Gębski Wojciech</v>
      </c>
      <c r="D69" s="80" t="str">
        <f>VLOOKUP(C69,PROTOKOŁY!$B$2:$D$300,3,FALSE)</f>
        <v>SP Krosno</v>
      </c>
      <c r="E69" s="81">
        <f aca="true" t="shared" si="5" ref="E69:E132">LARGE(O$4:O$260,U69)</f>
        <v>3.9300083000000003</v>
      </c>
      <c r="O69" s="75">
        <f aca="true" t="shared" si="6" ref="O69:O132">S69+T69</f>
        <v>3.8600075</v>
      </c>
      <c r="P69" s="73" t="str">
        <f>PROTOKOŁY!B67</f>
        <v>Bromberek Igor</v>
      </c>
      <c r="R69" s="82">
        <f>PROTOKOŁY!H67</f>
        <v>3.86</v>
      </c>
      <c r="S69" s="82">
        <f aca="true" t="shared" si="7" ref="S69:S132">R69</f>
        <v>3.86</v>
      </c>
      <c r="T69" s="73">
        <v>7.499999999999999E-06</v>
      </c>
      <c r="U69" s="83">
        <v>66</v>
      </c>
    </row>
    <row r="70" spans="2:21" ht="12.75">
      <c r="B70" s="78">
        <v>67</v>
      </c>
      <c r="C70" s="79" t="str">
        <f t="shared" si="4"/>
        <v>Szymański Eryk</v>
      </c>
      <c r="D70" s="80" t="str">
        <f>VLOOKUP(C70,PROTOKOŁY!$B$2:$D$300,3,FALSE)</f>
        <v>SP Ceradz Kościelny</v>
      </c>
      <c r="E70" s="81">
        <f t="shared" si="5"/>
        <v>3.9100146000000002</v>
      </c>
      <c r="O70" s="75">
        <f t="shared" si="6"/>
        <v>4.0700076</v>
      </c>
      <c r="P70" s="73" t="str">
        <f>PROTOKOŁY!B68</f>
        <v>Nawrocki Łukasz</v>
      </c>
      <c r="R70" s="82">
        <f>PROTOKOŁY!H68</f>
        <v>4.07</v>
      </c>
      <c r="S70" s="82">
        <f t="shared" si="7"/>
        <v>4.07</v>
      </c>
      <c r="T70" s="73">
        <v>7.599999999999999E-06</v>
      </c>
      <c r="U70" s="83">
        <v>67</v>
      </c>
    </row>
    <row r="71" spans="2:21" ht="12.75">
      <c r="B71" s="78">
        <v>68</v>
      </c>
      <c r="C71" s="79" t="str">
        <f t="shared" si="4"/>
        <v>Jankowski Kasper</v>
      </c>
      <c r="D71" s="80" t="str">
        <f>VLOOKUP(C71,PROTOKOŁY!$B$2:$D$300,3,FALSE)</f>
        <v>SP Kórnik Bnin</v>
      </c>
      <c r="E71" s="81">
        <f t="shared" si="5"/>
        <v>3.9000034</v>
      </c>
      <c r="O71" s="75">
        <f t="shared" si="6"/>
        <v>4.2500077</v>
      </c>
      <c r="P71" s="73" t="str">
        <f>PROTOKOŁY!B69</f>
        <v>Marcinkowski Daniel</v>
      </c>
      <c r="R71" s="82">
        <f>PROTOKOŁY!H69</f>
        <v>4.25</v>
      </c>
      <c r="S71" s="82">
        <f t="shared" si="7"/>
        <v>4.25</v>
      </c>
      <c r="T71" s="73">
        <v>7.699999999999999E-06</v>
      </c>
      <c r="U71" s="83">
        <v>68</v>
      </c>
    </row>
    <row r="72" spans="2:21" ht="12.75">
      <c r="B72" s="78">
        <v>69</v>
      </c>
      <c r="C72" s="79" t="str">
        <f t="shared" si="4"/>
        <v>Jóskowiak Michał</v>
      </c>
      <c r="D72" s="80" t="str">
        <f>VLOOKUP(C72,PROTOKOŁY!$B$2:$D$300,3,FALSE)</f>
        <v>SP 5 Swarzędz</v>
      </c>
      <c r="E72" s="81">
        <f t="shared" si="5"/>
        <v>3.8800092</v>
      </c>
      <c r="O72" s="75">
        <f t="shared" si="6"/>
        <v>3.5900078</v>
      </c>
      <c r="P72" s="73" t="str">
        <f>PROTOKOŁY!B70</f>
        <v>Cur Kacper</v>
      </c>
      <c r="R72" s="82">
        <f>PROTOKOŁY!H70</f>
        <v>3.59</v>
      </c>
      <c r="S72" s="82">
        <f t="shared" si="7"/>
        <v>3.59</v>
      </c>
      <c r="T72" s="73">
        <v>7.8E-06</v>
      </c>
      <c r="U72" s="83">
        <v>69</v>
      </c>
    </row>
    <row r="73" spans="2:21" ht="12.75">
      <c r="B73" s="78">
        <v>70</v>
      </c>
      <c r="C73" s="79" t="str">
        <f t="shared" si="4"/>
        <v>Sobiak Oliwier</v>
      </c>
      <c r="D73" s="80" t="str">
        <f>VLOOKUP(C73,PROTOKOŁY!$B$2:$D$300,3,FALSE)</f>
        <v>SP 1 Kórnik</v>
      </c>
      <c r="E73" s="81">
        <f t="shared" si="5"/>
        <v>3.880004</v>
      </c>
      <c r="O73" s="75">
        <f t="shared" si="6"/>
        <v>7.9E-06</v>
      </c>
      <c r="P73" s="73" t="str">
        <f>PROTOKOŁY!B71</f>
        <v>SZKOŁA</v>
      </c>
      <c r="R73" s="82">
        <f>PROTOKOŁY!H71</f>
        <v>0</v>
      </c>
      <c r="S73" s="82">
        <f t="shared" si="7"/>
        <v>0</v>
      </c>
      <c r="T73" s="73">
        <v>7.9E-06</v>
      </c>
      <c r="U73" s="83">
        <v>70</v>
      </c>
    </row>
    <row r="74" spans="2:21" ht="12.75">
      <c r="B74" s="78">
        <v>71</v>
      </c>
      <c r="C74" s="79" t="str">
        <f t="shared" si="4"/>
        <v>Wojda Norbert</v>
      </c>
      <c r="D74" s="80" t="str">
        <f>VLOOKUP(C74,PROTOKOŁY!$B$2:$D$300,3,FALSE)</f>
        <v>SP Modrze</v>
      </c>
      <c r="E74" s="81">
        <f t="shared" si="5"/>
        <v>3.8700126</v>
      </c>
      <c r="O74" s="75">
        <f t="shared" si="6"/>
        <v>3.8600079999999997</v>
      </c>
      <c r="P74" s="73" t="str">
        <f>PROTOKOŁY!B72</f>
        <v>Brzuska Jakub</v>
      </c>
      <c r="R74" s="82">
        <f>PROTOKOŁY!H72</f>
        <v>3.86</v>
      </c>
      <c r="S74" s="82">
        <f t="shared" si="7"/>
        <v>3.86</v>
      </c>
      <c r="T74" s="73">
        <v>8E-06</v>
      </c>
      <c r="U74" s="83">
        <v>71</v>
      </c>
    </row>
    <row r="75" spans="2:21" ht="12.75">
      <c r="B75" s="78">
        <v>72</v>
      </c>
      <c r="C75" s="79" t="str">
        <f t="shared" si="4"/>
        <v>Bladocha Adrian</v>
      </c>
      <c r="D75" s="80" t="str">
        <f>VLOOKUP(C75,PROTOKOŁY!$B$2:$D$300,3,FALSE)</f>
        <v>SP 1 Kórnik</v>
      </c>
      <c r="E75" s="81">
        <f t="shared" si="5"/>
        <v>3.8700041</v>
      </c>
      <c r="O75" s="75">
        <f t="shared" si="6"/>
        <v>4.2300081</v>
      </c>
      <c r="P75" s="73" t="str">
        <f>PROTOKOŁY!B73</f>
        <v>Kufel Patryk</v>
      </c>
      <c r="R75" s="82">
        <f>PROTOKOŁY!H73</f>
        <v>4.23</v>
      </c>
      <c r="S75" s="82">
        <f t="shared" si="7"/>
        <v>4.23</v>
      </c>
      <c r="T75" s="73">
        <v>8.1E-06</v>
      </c>
      <c r="U75" s="83">
        <v>72</v>
      </c>
    </row>
    <row r="76" spans="2:21" ht="12.75">
      <c r="B76" s="78">
        <v>73</v>
      </c>
      <c r="C76" s="79" t="str">
        <f t="shared" si="4"/>
        <v>Rembowski Jerzy</v>
      </c>
      <c r="D76" s="80" t="str">
        <f>VLOOKUP(C76,PROTOKOŁY!$B$2:$D$300,3,FALSE)</f>
        <v>Puszczykowo2.</v>
      </c>
      <c r="E76" s="81">
        <f t="shared" si="5"/>
        <v>3.8700019</v>
      </c>
      <c r="O76" s="75">
        <f t="shared" si="6"/>
        <v>4.2900082</v>
      </c>
      <c r="P76" s="73" t="str">
        <f>PROTOKOŁY!B74</f>
        <v>Libera Mikołaj</v>
      </c>
      <c r="R76" s="82">
        <f>PROTOKOŁY!H74</f>
        <v>4.29</v>
      </c>
      <c r="S76" s="82">
        <f t="shared" si="7"/>
        <v>4.29</v>
      </c>
      <c r="T76" s="73">
        <v>8.2E-06</v>
      </c>
      <c r="U76" s="83">
        <v>73</v>
      </c>
    </row>
    <row r="77" spans="2:21" ht="12.75">
      <c r="B77" s="78">
        <v>74</v>
      </c>
      <c r="C77" s="79" t="str">
        <f t="shared" si="4"/>
        <v>Idziak Wiktor</v>
      </c>
      <c r="D77" s="80" t="str">
        <f>VLOOKUP(C77,PROTOKOŁY!$B$2:$D$300,3,FALSE)</f>
        <v>SP 2 Luboń</v>
      </c>
      <c r="E77" s="81">
        <f t="shared" si="5"/>
        <v>3.8600108</v>
      </c>
      <c r="O77" s="75">
        <f t="shared" si="6"/>
        <v>3.9300083000000003</v>
      </c>
      <c r="P77" s="73" t="str">
        <f>PROTOKOŁY!B75</f>
        <v>Gębski Wojciech</v>
      </c>
      <c r="R77" s="82">
        <f>PROTOKOŁY!H75</f>
        <v>3.93</v>
      </c>
      <c r="S77" s="82">
        <f t="shared" si="7"/>
        <v>3.93</v>
      </c>
      <c r="T77" s="73">
        <v>8.3E-06</v>
      </c>
      <c r="U77" s="83">
        <v>74</v>
      </c>
    </row>
    <row r="78" spans="2:21" ht="12.75">
      <c r="B78" s="78">
        <v>75</v>
      </c>
      <c r="C78" s="79" t="str">
        <f t="shared" si="4"/>
        <v>Brzuska Jakub</v>
      </c>
      <c r="D78" s="80" t="str">
        <f>VLOOKUP(C78,PROTOKOŁY!$B$2:$D$300,3,FALSE)</f>
        <v>SP Krosno</v>
      </c>
      <c r="E78" s="81">
        <f t="shared" si="5"/>
        <v>3.8600079999999997</v>
      </c>
      <c r="O78" s="75">
        <f t="shared" si="6"/>
        <v>3.9300084</v>
      </c>
      <c r="P78" s="73" t="str">
        <f>PROTOKOŁY!B76</f>
        <v>Koperski Adam</v>
      </c>
      <c r="R78" s="82">
        <f>PROTOKOŁY!H76</f>
        <v>3.93</v>
      </c>
      <c r="S78" s="82">
        <f t="shared" si="7"/>
        <v>3.93</v>
      </c>
      <c r="T78" s="73">
        <v>8.4E-06</v>
      </c>
      <c r="U78" s="83">
        <v>75</v>
      </c>
    </row>
    <row r="79" spans="2:21" ht="12.75">
      <c r="B79" s="78">
        <v>76</v>
      </c>
      <c r="C79" s="79" t="str">
        <f t="shared" si="4"/>
        <v>Bromberek Igor</v>
      </c>
      <c r="D79" s="80" t="str">
        <f>VLOOKUP(C79,PROTOKOŁY!$B$2:$D$300,3,FALSE)</f>
        <v>SP 2 Murowana Goślina</v>
      </c>
      <c r="E79" s="81">
        <f t="shared" si="5"/>
        <v>3.8600075</v>
      </c>
      <c r="O79" s="75">
        <f t="shared" si="6"/>
        <v>3.7600084999999996</v>
      </c>
      <c r="P79" s="73" t="str">
        <f>PROTOKOŁY!B77</f>
        <v>Kwitkowski Bartosz</v>
      </c>
      <c r="R79" s="82">
        <f>PROTOKOŁY!H77</f>
        <v>3.76</v>
      </c>
      <c r="S79" s="82">
        <f t="shared" si="7"/>
        <v>3.76</v>
      </c>
      <c r="T79" s="73">
        <v>8.5E-06</v>
      </c>
      <c r="U79" s="83">
        <v>76</v>
      </c>
    </row>
    <row r="80" spans="2:21" ht="12.75">
      <c r="B80" s="78">
        <v>77</v>
      </c>
      <c r="C80" s="79" t="str">
        <f t="shared" si="4"/>
        <v>Hasiak Mateusz</v>
      </c>
      <c r="D80" s="80" t="str">
        <f>VLOOKUP(C80,PROTOKOŁY!$B$2:$D$300,3,FALSE)</f>
        <v>Puszczykowo2.</v>
      </c>
      <c r="E80" s="81">
        <f t="shared" si="5"/>
        <v>3.8600022</v>
      </c>
      <c r="O80" s="75">
        <f t="shared" si="6"/>
        <v>8.6E-06</v>
      </c>
      <c r="P80" s="73" t="str">
        <f>PROTOKOŁY!B78</f>
        <v>SZKOŁA</v>
      </c>
      <c r="R80" s="82">
        <f>PROTOKOŁY!H78</f>
        <v>0</v>
      </c>
      <c r="S80" s="82">
        <f t="shared" si="7"/>
        <v>0</v>
      </c>
      <c r="T80" s="73">
        <v>8.6E-06</v>
      </c>
      <c r="U80" s="83">
        <v>77</v>
      </c>
    </row>
    <row r="81" spans="2:21" ht="12.75">
      <c r="B81" s="78">
        <v>78</v>
      </c>
      <c r="C81" s="79" t="str">
        <f t="shared" si="4"/>
        <v>Kolwicz Jan</v>
      </c>
      <c r="D81" s="80" t="str">
        <f>VLOOKUP(C81,PROTOKOŁY!$B$2:$D$300,3,FALSE)</f>
        <v>SP Suchy Las</v>
      </c>
      <c r="E81" s="81">
        <f t="shared" si="5"/>
        <v>3.8500098</v>
      </c>
      <c r="O81" s="75">
        <f t="shared" si="6"/>
        <v>4.190008700000001</v>
      </c>
      <c r="P81" s="73" t="str">
        <f>PROTOKOŁY!B79</f>
        <v>Miazek Michał</v>
      </c>
      <c r="R81" s="82">
        <f>PROTOKOŁY!H79</f>
        <v>4.19</v>
      </c>
      <c r="S81" s="82">
        <f t="shared" si="7"/>
        <v>4.19</v>
      </c>
      <c r="T81" s="73">
        <v>8.7E-06</v>
      </c>
      <c r="U81" s="83">
        <v>78</v>
      </c>
    </row>
    <row r="82" spans="2:21" ht="12.75">
      <c r="B82" s="78">
        <v>79</v>
      </c>
      <c r="C82" s="79" t="str">
        <f t="shared" si="4"/>
        <v>Możdżeń Antoni</v>
      </c>
      <c r="D82" s="80" t="str">
        <f>VLOOKUP(C82,PROTOKOŁY!$B$2:$D$300,3,FALSE)</f>
        <v>SP Lusowo</v>
      </c>
      <c r="E82" s="81">
        <f t="shared" si="5"/>
        <v>3.8400068</v>
      </c>
      <c r="O82" s="75">
        <f t="shared" si="6"/>
        <v>4.1200088</v>
      </c>
      <c r="P82" s="73" t="str">
        <f>PROTOKOŁY!B80</f>
        <v>Malinowski Dastin</v>
      </c>
      <c r="R82" s="82">
        <f>PROTOKOŁY!H80</f>
        <v>4.12</v>
      </c>
      <c r="S82" s="82">
        <f t="shared" si="7"/>
        <v>4.12</v>
      </c>
      <c r="T82" s="73">
        <v>8.8E-06</v>
      </c>
      <c r="U82" s="83">
        <v>79</v>
      </c>
    </row>
    <row r="83" spans="2:21" ht="12.75">
      <c r="B83" s="78">
        <v>80</v>
      </c>
      <c r="C83" s="79" t="str">
        <f t="shared" si="4"/>
        <v>Michalski Piotr</v>
      </c>
      <c r="D83" s="80" t="str">
        <f>VLOOKUP(C83,PROTOKOŁY!$B$2:$D$300,3,FALSE)</f>
        <v>SP 3 Luboń</v>
      </c>
      <c r="E83" s="81">
        <f t="shared" si="5"/>
        <v>3.8300105</v>
      </c>
      <c r="O83" s="75">
        <f t="shared" si="6"/>
        <v>4.2300089000000005</v>
      </c>
      <c r="P83" s="73" t="str">
        <f>PROTOKOŁY!B81</f>
        <v>Barłkiewicz Maksymilian</v>
      </c>
      <c r="R83" s="82">
        <f>PROTOKOŁY!H81</f>
        <v>4.23</v>
      </c>
      <c r="S83" s="82">
        <f t="shared" si="7"/>
        <v>4.23</v>
      </c>
      <c r="T83" s="73">
        <v>8.9E-06</v>
      </c>
      <c r="U83" s="83">
        <v>80</v>
      </c>
    </row>
    <row r="84" spans="2:21" ht="12.75">
      <c r="B84" s="78">
        <v>81</v>
      </c>
      <c r="C84" s="79" t="str">
        <f t="shared" si="4"/>
        <v>Frąckowiak Mateusz</v>
      </c>
      <c r="D84" s="80" t="str">
        <f>VLOOKUP(C84,PROTOKOŁY!$B$2:$D$300,3,FALSE)</f>
        <v>SP Rokietnica</v>
      </c>
      <c r="E84" s="81">
        <f t="shared" si="5"/>
        <v>3.8200117999999996</v>
      </c>
      <c r="O84" s="75">
        <f t="shared" si="6"/>
        <v>4.220009</v>
      </c>
      <c r="P84" s="73" t="str">
        <f>PROTOKOŁY!B82</f>
        <v>Kwitowski Damian</v>
      </c>
      <c r="R84" s="82">
        <f>PROTOKOŁY!H82</f>
        <v>4.22</v>
      </c>
      <c r="S84" s="82">
        <f t="shared" si="7"/>
        <v>4.22</v>
      </c>
      <c r="T84" s="73">
        <v>9E-06</v>
      </c>
      <c r="U84" s="83">
        <v>81</v>
      </c>
    </row>
    <row r="85" spans="2:21" ht="12.75">
      <c r="B85" s="78">
        <v>82</v>
      </c>
      <c r="C85" s="79" t="str">
        <f t="shared" si="4"/>
        <v>Walewicz Grzegorz</v>
      </c>
      <c r="D85" s="80" t="str">
        <f>VLOOKUP(C85,PROTOKOŁY!$B$2:$D$300,3,FALSE)</f>
        <v>SP Ceradz Kościelny</v>
      </c>
      <c r="E85" s="81">
        <f t="shared" si="5"/>
        <v>3.8000146999999997</v>
      </c>
      <c r="O85" s="75">
        <f t="shared" si="6"/>
        <v>4.140009099999999</v>
      </c>
      <c r="P85" s="73" t="str">
        <f>PROTOKOŁY!B83</f>
        <v>Cholenicki Piotr</v>
      </c>
      <c r="R85" s="82">
        <f>PROTOKOŁY!H83</f>
        <v>4.14</v>
      </c>
      <c r="S85" s="82">
        <f t="shared" si="7"/>
        <v>4.14</v>
      </c>
      <c r="T85" s="73">
        <v>9.100000000000001E-06</v>
      </c>
      <c r="U85" s="83">
        <v>82</v>
      </c>
    </row>
    <row r="86" spans="2:21" ht="12.75">
      <c r="B86" s="78">
        <v>83</v>
      </c>
      <c r="C86" s="79" t="str">
        <f t="shared" si="4"/>
        <v>Senkiewicz Bartosz</v>
      </c>
      <c r="D86" s="80" t="str">
        <f>VLOOKUP(C86,PROTOKOŁY!$B$2:$D$300,3,FALSE)</f>
        <v>SP Modrze</v>
      </c>
      <c r="E86" s="81">
        <f t="shared" si="5"/>
        <v>3.7900123</v>
      </c>
      <c r="O86" s="75">
        <f t="shared" si="6"/>
        <v>3.8800092</v>
      </c>
      <c r="P86" s="73" t="str">
        <f>PROTOKOŁY!B84</f>
        <v>Jóskowiak Michał</v>
      </c>
      <c r="R86" s="82">
        <f>PROTOKOŁY!H84</f>
        <v>3.88</v>
      </c>
      <c r="S86" s="82">
        <f t="shared" si="7"/>
        <v>3.88</v>
      </c>
      <c r="T86" s="73">
        <v>9.2E-06</v>
      </c>
      <c r="U86" s="83">
        <v>83</v>
      </c>
    </row>
    <row r="87" spans="2:21" ht="12.75">
      <c r="B87" s="78">
        <v>84</v>
      </c>
      <c r="C87" s="79" t="str">
        <f t="shared" si="4"/>
        <v>Just Mikołaj</v>
      </c>
      <c r="D87" s="80" t="str">
        <f>VLOOKUP(C87,PROTOKOŁY!$B$2:$D$300,3,FALSE)</f>
        <v>SP Rokietnica</v>
      </c>
      <c r="E87" s="81">
        <f t="shared" si="5"/>
        <v>3.790012</v>
      </c>
      <c r="O87" s="75">
        <f t="shared" si="6"/>
        <v>9.3E-06</v>
      </c>
      <c r="P87" s="73" t="str">
        <f>PROTOKOŁY!B85</f>
        <v>SZKOŁA</v>
      </c>
      <c r="R87" s="82">
        <f>PROTOKOŁY!H85</f>
        <v>0</v>
      </c>
      <c r="S87" s="82">
        <f t="shared" si="7"/>
        <v>0</v>
      </c>
      <c r="T87" s="73">
        <v>9.3E-06</v>
      </c>
      <c r="U87" s="83">
        <v>84</v>
      </c>
    </row>
    <row r="88" spans="2:21" ht="12.75">
      <c r="B88" s="78">
        <v>85</v>
      </c>
      <c r="C88" s="79" t="str">
        <f t="shared" si="4"/>
        <v>Tobys Przemysław</v>
      </c>
      <c r="D88" s="80" t="str">
        <f>VLOOKUP(C88,PROTOKOŁY!$B$2:$D$300,3,FALSE)</f>
        <v>SP 1 Mosina</v>
      </c>
      <c r="E88" s="81">
        <f t="shared" si="5"/>
        <v>3.7800051999999997</v>
      </c>
      <c r="O88" s="75">
        <f t="shared" si="6"/>
        <v>3.3500094000000002</v>
      </c>
      <c r="P88" s="73" t="str">
        <f>PROTOKOŁY!B86</f>
        <v>Dylski Karol</v>
      </c>
      <c r="R88" s="82">
        <f>PROTOKOŁY!H86</f>
        <v>3.35</v>
      </c>
      <c r="S88" s="82">
        <f t="shared" si="7"/>
        <v>3.35</v>
      </c>
      <c r="T88" s="73">
        <v>9.4E-06</v>
      </c>
      <c r="U88" s="83">
        <v>85</v>
      </c>
    </row>
    <row r="89" spans="2:21" ht="12.75">
      <c r="B89" s="78">
        <v>86</v>
      </c>
      <c r="C89" s="79" t="str">
        <f t="shared" si="4"/>
        <v>Lisek Tomasz</v>
      </c>
      <c r="D89" s="80" t="str">
        <f>VLOOKUP(C89,PROTOKOŁY!$B$2:$D$300,3,FALSE)</f>
        <v>SP Suchy Las</v>
      </c>
      <c r="E89" s="81">
        <f t="shared" si="5"/>
        <v>3.7600097</v>
      </c>
      <c r="O89" s="75">
        <f t="shared" si="6"/>
        <v>4.0200095</v>
      </c>
      <c r="P89" s="73" t="str">
        <f>PROTOKOŁY!B87</f>
        <v>Setlak Wojciech</v>
      </c>
      <c r="R89" s="82">
        <f>PROTOKOŁY!H87</f>
        <v>4.02</v>
      </c>
      <c r="S89" s="82">
        <f t="shared" si="7"/>
        <v>4.02</v>
      </c>
      <c r="T89" s="73">
        <v>9.5E-06</v>
      </c>
      <c r="U89" s="83">
        <v>86</v>
      </c>
    </row>
    <row r="90" spans="2:21" ht="12.75">
      <c r="B90" s="78">
        <v>87</v>
      </c>
      <c r="C90" s="79" t="str">
        <f t="shared" si="4"/>
        <v>Kwitkowski Bartosz</v>
      </c>
      <c r="D90" s="80" t="str">
        <f>VLOOKUP(C90,PROTOKOŁY!$B$2:$D$300,3,FALSE)</f>
        <v>SP Krosno</v>
      </c>
      <c r="E90" s="81">
        <f t="shared" si="5"/>
        <v>3.7600084999999996</v>
      </c>
      <c r="O90" s="75">
        <f t="shared" si="6"/>
        <v>4.1200096</v>
      </c>
      <c r="P90" s="73" t="str">
        <f>PROTOKOŁY!B88</f>
        <v>Adamczak Mateusz</v>
      </c>
      <c r="R90" s="82">
        <f>PROTOKOŁY!H88</f>
        <v>4.12</v>
      </c>
      <c r="S90" s="82">
        <f t="shared" si="7"/>
        <v>4.12</v>
      </c>
      <c r="T90" s="73">
        <v>9.6E-06</v>
      </c>
      <c r="U90" s="83">
        <v>87</v>
      </c>
    </row>
    <row r="91" spans="2:21" ht="12.75">
      <c r="B91" s="78">
        <v>88</v>
      </c>
      <c r="C91" s="79" t="str">
        <f t="shared" si="4"/>
        <v>Szczepaniak Łukasz</v>
      </c>
      <c r="D91" s="80" t="str">
        <f>VLOOKUP(C91,PROTOKOŁY!$B$2:$D$300,3,FALSE)</f>
        <v>SP 1 Mosina</v>
      </c>
      <c r="E91" s="81">
        <f t="shared" si="5"/>
        <v>3.7600054</v>
      </c>
      <c r="O91" s="75">
        <f t="shared" si="6"/>
        <v>3.7600097</v>
      </c>
      <c r="P91" s="73" t="str">
        <f>PROTOKOŁY!B89</f>
        <v>Lisek Tomasz</v>
      </c>
      <c r="R91" s="82">
        <f>PROTOKOŁY!H89</f>
        <v>3.76</v>
      </c>
      <c r="S91" s="82">
        <f t="shared" si="7"/>
        <v>3.76</v>
      </c>
      <c r="T91" s="73">
        <v>9.7E-06</v>
      </c>
      <c r="U91" s="83">
        <v>88</v>
      </c>
    </row>
    <row r="92" spans="2:21" ht="12.75">
      <c r="B92" s="78">
        <v>89</v>
      </c>
      <c r="C92" s="79" t="str">
        <f t="shared" si="4"/>
        <v>Cyrulewski Kuba</v>
      </c>
      <c r="D92" s="80" t="str">
        <f>VLOOKUP(C92,PROTOKOŁY!$B$2:$D$300,3,FALSE)</f>
        <v>SP Kórnik Bnin</v>
      </c>
      <c r="E92" s="81">
        <f t="shared" si="5"/>
        <v>3.7400036</v>
      </c>
      <c r="O92" s="75">
        <f t="shared" si="6"/>
        <v>3.8500098</v>
      </c>
      <c r="P92" s="73" t="str">
        <f>PROTOKOŁY!B90</f>
        <v>Kolwicz Jan</v>
      </c>
      <c r="R92" s="82">
        <f>PROTOKOŁY!H90</f>
        <v>3.85</v>
      </c>
      <c r="S92" s="82">
        <f t="shared" si="7"/>
        <v>3.85</v>
      </c>
      <c r="T92" s="73">
        <v>9.800000000000001E-06</v>
      </c>
      <c r="U92" s="83">
        <v>89</v>
      </c>
    </row>
    <row r="93" spans="2:21" ht="12.75">
      <c r="B93" s="78">
        <v>90</v>
      </c>
      <c r="C93" s="79" t="str">
        <f t="shared" si="4"/>
        <v>Makowski Jakub</v>
      </c>
      <c r="D93" s="80" t="str">
        <f>VLOOKUP(C93,PROTOKOŁY!$B$2:$D$300,3,FALSE)</f>
        <v>SP Kostrzyn</v>
      </c>
      <c r="E93" s="81">
        <f t="shared" si="5"/>
        <v>3.7000028</v>
      </c>
      <c r="O93" s="75">
        <f t="shared" si="6"/>
        <v>4.1800099</v>
      </c>
      <c r="P93" s="73" t="str">
        <f>PROTOKOŁY!B91</f>
        <v>Pięta Hubert</v>
      </c>
      <c r="R93" s="82">
        <f>PROTOKOŁY!H91</f>
        <v>4.18</v>
      </c>
      <c r="S93" s="82">
        <f t="shared" si="7"/>
        <v>4.18</v>
      </c>
      <c r="T93" s="73">
        <v>9.9E-06</v>
      </c>
      <c r="U93" s="83">
        <v>90</v>
      </c>
    </row>
    <row r="94" spans="2:21" ht="12.75">
      <c r="B94" s="78">
        <v>91</v>
      </c>
      <c r="C94" s="79" t="str">
        <f t="shared" si="4"/>
        <v>Zbierski Sebastian</v>
      </c>
      <c r="D94" s="80" t="str">
        <f>VLOOKUP(C94,PROTOKOŁY!$B$2:$D$300,3,FALSE)</f>
        <v>SP Rokietnica</v>
      </c>
      <c r="E94" s="81">
        <f t="shared" si="5"/>
        <v>3.6200116</v>
      </c>
      <c r="O94" s="75">
        <f t="shared" si="6"/>
        <v>1E-05</v>
      </c>
      <c r="P94" s="73" t="str">
        <f>PROTOKOŁY!B92</f>
        <v>SZKOŁA</v>
      </c>
      <c r="R94" s="82">
        <f>PROTOKOŁY!H92</f>
        <v>0</v>
      </c>
      <c r="S94" s="82">
        <f t="shared" si="7"/>
        <v>0</v>
      </c>
      <c r="T94" s="73">
        <v>1E-05</v>
      </c>
      <c r="U94" s="83">
        <v>91</v>
      </c>
    </row>
    <row r="95" spans="2:21" ht="12.75">
      <c r="B95" s="78">
        <v>92</v>
      </c>
      <c r="C95" s="79" t="str">
        <f t="shared" si="4"/>
        <v>Biernacki Jakub</v>
      </c>
      <c r="D95" s="80" t="str">
        <f>VLOOKUP(C95,PROTOKOŁY!$B$2:$D$300,3,FALSE)</f>
        <v>SP 2 Luboń</v>
      </c>
      <c r="E95" s="81">
        <f t="shared" si="5"/>
        <v>3.6100111999999998</v>
      </c>
      <c r="O95" s="75">
        <f t="shared" si="6"/>
        <v>4.3900101</v>
      </c>
      <c r="P95" s="73" t="str">
        <f>PROTOKOŁY!B93</f>
        <v>Kordziński Tomek</v>
      </c>
      <c r="R95" s="82">
        <f>PROTOKOŁY!H93</f>
        <v>4.39</v>
      </c>
      <c r="S95" s="82">
        <f t="shared" si="7"/>
        <v>4.39</v>
      </c>
      <c r="T95" s="73">
        <v>1.01E-05</v>
      </c>
      <c r="U95" s="83">
        <v>92</v>
      </c>
    </row>
    <row r="96" spans="2:21" ht="12.75">
      <c r="B96" s="78">
        <v>93</v>
      </c>
      <c r="C96" s="79" t="str">
        <f t="shared" si="4"/>
        <v>Martyniak Kamil</v>
      </c>
      <c r="D96" s="80" t="str">
        <f>VLOOKUP(C96,PROTOKOŁY!$B$2:$D$300,3,FALSE)</f>
        <v>SP Wierzonka</v>
      </c>
      <c r="E96" s="81">
        <f t="shared" si="5"/>
        <v>3.6000139</v>
      </c>
      <c r="O96" s="75">
        <f t="shared" si="6"/>
        <v>4.4300102</v>
      </c>
      <c r="P96" s="73" t="str">
        <f>PROTOKOŁY!B94</f>
        <v>Ryżak Jakub</v>
      </c>
      <c r="R96" s="82">
        <f>PROTOKOŁY!H94</f>
        <v>4.43</v>
      </c>
      <c r="S96" s="82">
        <f t="shared" si="7"/>
        <v>4.43</v>
      </c>
      <c r="T96" s="73">
        <v>1.02E-05</v>
      </c>
      <c r="U96" s="83">
        <v>93</v>
      </c>
    </row>
    <row r="97" spans="2:21" ht="12.75">
      <c r="B97" s="78">
        <v>94</v>
      </c>
      <c r="C97" s="79" t="str">
        <f t="shared" si="4"/>
        <v>Cur Kacper</v>
      </c>
      <c r="D97" s="80" t="str">
        <f>VLOOKUP(C97,PROTOKOŁY!$B$2:$D$300,3,FALSE)</f>
        <v>SP 2 Murowana Goślina</v>
      </c>
      <c r="E97" s="81">
        <f t="shared" si="5"/>
        <v>3.5900078</v>
      </c>
      <c r="O97" s="75">
        <f t="shared" si="6"/>
        <v>4.0700103</v>
      </c>
      <c r="P97" s="73" t="str">
        <f>PROTOKOŁY!B95</f>
        <v>Kleczka Jakub</v>
      </c>
      <c r="R97" s="82">
        <f>PROTOKOŁY!H95</f>
        <v>4.07</v>
      </c>
      <c r="S97" s="82">
        <f t="shared" si="7"/>
        <v>4.07</v>
      </c>
      <c r="T97" s="73">
        <v>1.03E-05</v>
      </c>
      <c r="U97" s="83">
        <v>94</v>
      </c>
    </row>
    <row r="98" spans="2:21" ht="12.75">
      <c r="B98" s="78">
        <v>95</v>
      </c>
      <c r="C98" s="79" t="str">
        <f t="shared" si="4"/>
        <v>Sobisiak Łukasz</v>
      </c>
      <c r="D98" s="80" t="str">
        <f>VLOOKUP(C98,PROTOKOŁY!$B$2:$D$300,3,FALSE)</f>
        <v>SP Modrze</v>
      </c>
      <c r="E98" s="81">
        <f t="shared" si="5"/>
        <v>3.5400124</v>
      </c>
      <c r="O98" s="75">
        <f t="shared" si="6"/>
        <v>4.2500104</v>
      </c>
      <c r="P98" s="73" t="str">
        <f>PROTOKOŁY!B96</f>
        <v>Nowak Antek</v>
      </c>
      <c r="R98" s="82">
        <f>PROTOKOŁY!H96</f>
        <v>4.25</v>
      </c>
      <c r="S98" s="82">
        <f t="shared" si="7"/>
        <v>4.25</v>
      </c>
      <c r="T98" s="73">
        <v>1.04E-05</v>
      </c>
      <c r="U98" s="83">
        <v>95</v>
      </c>
    </row>
    <row r="99" spans="2:21" ht="12.75">
      <c r="B99" s="78">
        <v>96</v>
      </c>
      <c r="C99" s="79" t="str">
        <f t="shared" si="4"/>
        <v>Pabisiak Krystian</v>
      </c>
      <c r="D99" s="80" t="str">
        <f>VLOOKUP(C99,PROTOKOŁY!$B$2:$D$300,3,FALSE)</f>
        <v>SP 1 Kórnik</v>
      </c>
      <c r="E99" s="81">
        <f t="shared" si="5"/>
        <v>3.5300041999999996</v>
      </c>
      <c r="O99" s="75">
        <f t="shared" si="6"/>
        <v>3.8300105</v>
      </c>
      <c r="P99" s="73" t="str">
        <f>PROTOKOŁY!B97</f>
        <v>Michalski Piotr</v>
      </c>
      <c r="R99" s="82">
        <f>PROTOKOŁY!H97</f>
        <v>3.83</v>
      </c>
      <c r="S99" s="82">
        <f t="shared" si="7"/>
        <v>3.83</v>
      </c>
      <c r="T99" s="73">
        <v>1.05E-05</v>
      </c>
      <c r="U99" s="83">
        <v>96</v>
      </c>
    </row>
    <row r="100" spans="2:21" ht="12.75">
      <c r="B100" s="78">
        <v>97</v>
      </c>
      <c r="C100" s="79" t="str">
        <f t="shared" si="4"/>
        <v>Cieniawa Jakub</v>
      </c>
      <c r="D100" s="80" t="str">
        <f>VLOOKUP(C100,PROTOKOŁY!$B$2:$D$300,3,FALSE)</f>
        <v>SP Stęszew</v>
      </c>
      <c r="E100" s="81">
        <f t="shared" si="5"/>
        <v>3.5200062</v>
      </c>
      <c r="O100" s="75">
        <f t="shared" si="6"/>
        <v>4.0400106000000005</v>
      </c>
      <c r="P100" s="73" t="str">
        <f>PROTOKOŁY!B98</f>
        <v>Januszko Miłosz</v>
      </c>
      <c r="R100" s="82">
        <f>PROTOKOŁY!H98</f>
        <v>4.04</v>
      </c>
      <c r="S100" s="82">
        <f t="shared" si="7"/>
        <v>4.04</v>
      </c>
      <c r="T100" s="73">
        <v>1.06E-05</v>
      </c>
      <c r="U100" s="83">
        <v>97</v>
      </c>
    </row>
    <row r="101" spans="2:21" ht="12.75">
      <c r="B101" s="78">
        <v>98</v>
      </c>
      <c r="C101" s="79" t="str">
        <f t="shared" si="4"/>
        <v>Wojrzowski Hubert</v>
      </c>
      <c r="D101" s="80" t="str">
        <f>VLOOKUP(C101,PROTOKOŁY!$B$2:$D$300,3,FALSE)</f>
        <v>SP Modrze</v>
      </c>
      <c r="E101" s="81">
        <f t="shared" si="5"/>
        <v>3.5100127</v>
      </c>
      <c r="O101" s="75">
        <f t="shared" si="6"/>
        <v>1.0700000000000001E-05</v>
      </c>
      <c r="P101" s="73" t="str">
        <f>PROTOKOŁY!B99</f>
        <v>SZKOŁA</v>
      </c>
      <c r="R101" s="82">
        <f>PROTOKOŁY!H99</f>
        <v>0</v>
      </c>
      <c r="S101" s="82">
        <f t="shared" si="7"/>
        <v>0</v>
      </c>
      <c r="T101" s="73">
        <v>1.0700000000000001E-05</v>
      </c>
      <c r="U101" s="83">
        <v>98</v>
      </c>
    </row>
    <row r="102" spans="2:21" ht="12.75">
      <c r="B102" s="78">
        <v>99</v>
      </c>
      <c r="C102" s="79" t="str">
        <f t="shared" si="4"/>
        <v>Leśniewicz Bartosz</v>
      </c>
      <c r="D102" s="80" t="str">
        <f>VLOOKUP(C102,PROTOKOŁY!$B$2:$D$300,3,FALSE)</f>
        <v>SP 1 Mosina</v>
      </c>
      <c r="E102" s="81">
        <f t="shared" si="5"/>
        <v>3.5000057</v>
      </c>
      <c r="O102" s="75">
        <f t="shared" si="6"/>
        <v>3.8600108</v>
      </c>
      <c r="P102" s="73" t="str">
        <f>PROTOKOŁY!B100</f>
        <v>Idziak Wiktor</v>
      </c>
      <c r="R102" s="82">
        <f>PROTOKOŁY!H100</f>
        <v>3.86</v>
      </c>
      <c r="S102" s="82">
        <f t="shared" si="7"/>
        <v>3.86</v>
      </c>
      <c r="T102" s="73">
        <v>1.08E-05</v>
      </c>
      <c r="U102" s="83">
        <v>99</v>
      </c>
    </row>
    <row r="103" spans="2:21" ht="12.75">
      <c r="B103" s="78">
        <v>100</v>
      </c>
      <c r="C103" s="79" t="str">
        <f t="shared" si="4"/>
        <v>Kelma Jakub</v>
      </c>
      <c r="D103" s="80" t="str">
        <f>VLOOKUP(C103,PROTOKOŁY!$B$2:$D$300,3,FALSE)</f>
        <v>SP Wierzonka</v>
      </c>
      <c r="E103" s="81">
        <f t="shared" si="5"/>
        <v>3.4700140000000004</v>
      </c>
      <c r="O103" s="75">
        <f t="shared" si="6"/>
        <v>4.1300109</v>
      </c>
      <c r="P103" s="73" t="str">
        <f>PROTOKOŁY!B101</f>
        <v>Kordziński Szymon</v>
      </c>
      <c r="R103" s="82">
        <f>PROTOKOŁY!H101</f>
        <v>4.13</v>
      </c>
      <c r="S103" s="82">
        <f t="shared" si="7"/>
        <v>4.13</v>
      </c>
      <c r="T103" s="73">
        <v>1.09E-05</v>
      </c>
      <c r="U103" s="83">
        <v>100</v>
      </c>
    </row>
    <row r="104" spans="2:21" ht="12.75">
      <c r="B104" s="78">
        <v>101</v>
      </c>
      <c r="C104" s="79" t="str">
        <f t="shared" si="4"/>
        <v>Pogonowski Piotr</v>
      </c>
      <c r="D104" s="80" t="str">
        <f>VLOOKUP(C104,PROTOKOŁY!$B$2:$D$300,3,FALSE)</f>
        <v>SP 1 Mosina</v>
      </c>
      <c r="E104" s="81">
        <f t="shared" si="5"/>
        <v>3.4600055</v>
      </c>
      <c r="O104" s="75">
        <f t="shared" si="6"/>
        <v>4.160011</v>
      </c>
      <c r="P104" s="73" t="str">
        <f>PROTOKOŁY!B102</f>
        <v>Lewicki Jacek</v>
      </c>
      <c r="R104" s="82">
        <f>PROTOKOŁY!H102</f>
        <v>4.16</v>
      </c>
      <c r="S104" s="82">
        <f t="shared" si="7"/>
        <v>4.16</v>
      </c>
      <c r="T104" s="73">
        <v>1.1E-05</v>
      </c>
      <c r="U104" s="83">
        <v>101</v>
      </c>
    </row>
    <row r="105" spans="2:21" ht="12.75">
      <c r="B105" s="78">
        <v>102</v>
      </c>
      <c r="C105" s="79" t="str">
        <f t="shared" si="4"/>
        <v>Starkiewicz Maciej</v>
      </c>
      <c r="D105" s="80" t="str">
        <f>VLOOKUP(C105,PROTOKOŁY!$B$2:$D$300,3,FALSE)</f>
        <v>SP Modrze</v>
      </c>
      <c r="E105" s="81">
        <f t="shared" si="5"/>
        <v>3.4200125</v>
      </c>
      <c r="O105" s="75">
        <f t="shared" si="6"/>
        <v>4.0500111</v>
      </c>
      <c r="P105" s="73" t="str">
        <f>PROTOKOŁY!B103</f>
        <v>Białowąs Olek</v>
      </c>
      <c r="R105" s="82">
        <f>PROTOKOŁY!H103</f>
        <v>4.05</v>
      </c>
      <c r="S105" s="82">
        <f t="shared" si="7"/>
        <v>4.05</v>
      </c>
      <c r="T105" s="73">
        <v>1.11E-05</v>
      </c>
      <c r="U105" s="83">
        <v>102</v>
      </c>
    </row>
    <row r="106" spans="2:21" ht="12.75">
      <c r="B106" s="78">
        <v>103</v>
      </c>
      <c r="C106" s="79" t="str">
        <f t="shared" si="4"/>
        <v>Łukaszewicz Adam</v>
      </c>
      <c r="D106" s="80" t="str">
        <f>VLOOKUP(C106,PROTOKOŁY!$B$2:$D$300,3,FALSE)</f>
        <v>Puszczykowo2.</v>
      </c>
      <c r="E106" s="81">
        <f t="shared" si="5"/>
        <v>3.4200018</v>
      </c>
      <c r="O106" s="75">
        <f t="shared" si="6"/>
        <v>3.6100111999999998</v>
      </c>
      <c r="P106" s="73" t="str">
        <f>PROTOKOŁY!B104</f>
        <v>Biernacki Jakub</v>
      </c>
      <c r="R106" s="82">
        <f>PROTOKOŁY!H104</f>
        <v>3.61</v>
      </c>
      <c r="S106" s="82">
        <f t="shared" si="7"/>
        <v>3.61</v>
      </c>
      <c r="T106" s="73">
        <v>1.12E-05</v>
      </c>
      <c r="U106" s="83">
        <v>103</v>
      </c>
    </row>
    <row r="107" spans="2:21" ht="12.75">
      <c r="B107" s="78">
        <v>104</v>
      </c>
      <c r="C107" s="79" t="str">
        <f t="shared" si="4"/>
        <v>Czekała Antoni</v>
      </c>
      <c r="D107" s="80" t="str">
        <f>VLOOKUP(C107,PROTOKOŁY!$B$2:$D$300,3,FALSE)</f>
        <v>SP Stęszew</v>
      </c>
      <c r="E107" s="81">
        <f t="shared" si="5"/>
        <v>3.4000063</v>
      </c>
      <c r="O107" s="75">
        <f t="shared" si="6"/>
        <v>4.0000113</v>
      </c>
      <c r="P107" s="73" t="str">
        <f>PROTOKOŁY!B105</f>
        <v>Gryska łukasz</v>
      </c>
      <c r="R107" s="82">
        <f>PROTOKOŁY!H105</f>
        <v>4</v>
      </c>
      <c r="S107" s="82">
        <f t="shared" si="7"/>
        <v>4</v>
      </c>
      <c r="T107" s="73">
        <v>1.13E-05</v>
      </c>
      <c r="U107" s="83">
        <v>104</v>
      </c>
    </row>
    <row r="108" spans="2:21" ht="12.75">
      <c r="B108" s="78">
        <v>105</v>
      </c>
      <c r="C108" s="79" t="str">
        <f t="shared" si="4"/>
        <v>Durczak Paweł</v>
      </c>
      <c r="D108" s="80" t="str">
        <f>VLOOKUP(C108,PROTOKOŁY!$B$2:$D$300,3,FALSE)</f>
        <v>SP Ceradz Kościelny</v>
      </c>
      <c r="E108" s="81">
        <f t="shared" si="5"/>
        <v>3.3800148</v>
      </c>
      <c r="O108" s="75">
        <f t="shared" si="6"/>
        <v>1.14E-05</v>
      </c>
      <c r="P108" s="73" t="str">
        <f>PROTOKOŁY!B106</f>
        <v>SZKOŁA</v>
      </c>
      <c r="R108" s="82">
        <f>PROTOKOŁY!H106</f>
        <v>0</v>
      </c>
      <c r="S108" s="82">
        <f t="shared" si="7"/>
        <v>0</v>
      </c>
      <c r="T108" s="73">
        <v>1.14E-05</v>
      </c>
      <c r="U108" s="83">
        <v>105</v>
      </c>
    </row>
    <row r="109" spans="2:21" ht="12.75">
      <c r="B109" s="78">
        <v>106</v>
      </c>
      <c r="C109" s="79" t="str">
        <f t="shared" si="4"/>
        <v>Mikołajczak Jakub</v>
      </c>
      <c r="D109" s="80" t="str">
        <f>VLOOKUP(C109,PROTOKOŁY!$B$2:$D$300,3,FALSE)</f>
        <v>Puszczykowo1.</v>
      </c>
      <c r="E109" s="81">
        <f t="shared" si="5"/>
        <v>3.3700015000000003</v>
      </c>
      <c r="O109" s="75">
        <f t="shared" si="6"/>
        <v>4.0200115</v>
      </c>
      <c r="P109" s="73" t="str">
        <f>PROTOKOŁY!B107</f>
        <v>Kubiak Jakub</v>
      </c>
      <c r="R109" s="82">
        <f>PROTOKOŁY!H107</f>
        <v>4.02</v>
      </c>
      <c r="S109" s="82">
        <f t="shared" si="7"/>
        <v>4.02</v>
      </c>
      <c r="T109" s="73">
        <v>1.15E-05</v>
      </c>
      <c r="U109" s="83">
        <v>106</v>
      </c>
    </row>
    <row r="110" spans="2:21" ht="12.75">
      <c r="B110" s="78">
        <v>107</v>
      </c>
      <c r="C110" s="79" t="str">
        <f t="shared" si="4"/>
        <v>Krzyżaniak Dawid</v>
      </c>
      <c r="D110" s="80" t="str">
        <f>VLOOKUP(C110,PROTOKOŁY!$B$2:$D$300,3,FALSE)</f>
        <v>Puszczykowo2.</v>
      </c>
      <c r="E110" s="81">
        <f t="shared" si="5"/>
        <v>3.3600019999999997</v>
      </c>
      <c r="O110" s="75">
        <f t="shared" si="6"/>
        <v>3.6200116</v>
      </c>
      <c r="P110" s="73" t="str">
        <f>PROTOKOŁY!B108</f>
        <v>Zbierski Sebastian</v>
      </c>
      <c r="R110" s="82">
        <f>PROTOKOŁY!H108</f>
        <v>3.62</v>
      </c>
      <c r="S110" s="82">
        <f t="shared" si="7"/>
        <v>3.62</v>
      </c>
      <c r="T110" s="73">
        <v>1.16E-05</v>
      </c>
      <c r="U110" s="83">
        <v>107</v>
      </c>
    </row>
    <row r="111" spans="2:21" ht="12.75">
      <c r="B111" s="78">
        <v>108</v>
      </c>
      <c r="C111" s="79" t="str">
        <f t="shared" si="4"/>
        <v>Dylski Karol</v>
      </c>
      <c r="D111" s="80" t="str">
        <f>VLOOKUP(C111,PROTOKOŁY!$B$2:$D$300,3,FALSE)</f>
        <v>SP Suchy Las</v>
      </c>
      <c r="E111" s="81">
        <f t="shared" si="5"/>
        <v>3.3500094000000002</v>
      </c>
      <c r="O111" s="75">
        <f t="shared" si="6"/>
        <v>3.9600117</v>
      </c>
      <c r="P111" s="73" t="str">
        <f>PROTOKOŁY!B109</f>
        <v>Braun Filip</v>
      </c>
      <c r="R111" s="82">
        <f>PROTOKOŁY!H109</f>
        <v>3.96</v>
      </c>
      <c r="S111" s="82">
        <f t="shared" si="7"/>
        <v>3.96</v>
      </c>
      <c r="T111" s="73">
        <v>1.17E-05</v>
      </c>
      <c r="U111" s="83">
        <v>108</v>
      </c>
    </row>
    <row r="112" spans="2:21" ht="12.75">
      <c r="B112" s="78">
        <v>109</v>
      </c>
      <c r="C112" s="79" t="str">
        <f t="shared" si="4"/>
        <v>Żaba Paweł</v>
      </c>
      <c r="D112" s="80" t="str">
        <f>VLOOKUP(C112,PROTOKOŁY!$B$2:$D$300,3,FALSE)</f>
        <v>SP Stęszew</v>
      </c>
      <c r="E112" s="81">
        <f t="shared" si="5"/>
        <v>3.3100061</v>
      </c>
      <c r="O112" s="75">
        <f t="shared" si="6"/>
        <v>3.8200117999999996</v>
      </c>
      <c r="P112" s="73" t="str">
        <f>PROTOKOŁY!B110</f>
        <v>Frąckowiak Mateusz</v>
      </c>
      <c r="R112" s="82">
        <f>PROTOKOŁY!H110</f>
        <v>3.82</v>
      </c>
      <c r="S112" s="82">
        <f t="shared" si="7"/>
        <v>3.82</v>
      </c>
      <c r="T112" s="73">
        <v>1.18E-05</v>
      </c>
      <c r="U112" s="83">
        <v>109</v>
      </c>
    </row>
    <row r="113" spans="2:21" ht="12.75">
      <c r="B113" s="78">
        <v>110</v>
      </c>
      <c r="C113" s="79" t="str">
        <f t="shared" si="4"/>
        <v>Stachowiak Bartosz</v>
      </c>
      <c r="D113" s="80" t="str">
        <f>VLOOKUP(C113,PROTOKOŁY!$B$2:$D$300,3,FALSE)</f>
        <v>SP Wierzonka</v>
      </c>
      <c r="E113" s="81">
        <f t="shared" si="5"/>
        <v>3.2800141</v>
      </c>
      <c r="O113" s="75">
        <f t="shared" si="6"/>
        <v>4.1200119</v>
      </c>
      <c r="P113" s="73" t="str">
        <f>PROTOKOŁY!B111</f>
        <v>Hoszowski Michał</v>
      </c>
      <c r="R113" s="82">
        <f>PROTOKOŁY!H111</f>
        <v>4.12</v>
      </c>
      <c r="S113" s="82">
        <f t="shared" si="7"/>
        <v>4.12</v>
      </c>
      <c r="T113" s="73">
        <v>1.19E-05</v>
      </c>
      <c r="U113" s="83">
        <v>110</v>
      </c>
    </row>
    <row r="114" spans="2:21" ht="12.75">
      <c r="B114" s="78">
        <v>111</v>
      </c>
      <c r="C114" s="79">
        <f t="shared" si="4"/>
        <v>0</v>
      </c>
      <c r="D114" s="80" t="e">
        <f>VLOOKUP(C114,PROTOKOŁY!$B$2:$D$300,3,FALSE)</f>
        <v>#N/A</v>
      </c>
      <c r="E114" s="81">
        <f t="shared" si="5"/>
        <v>2.66E-05</v>
      </c>
      <c r="O114" s="75">
        <f t="shared" si="6"/>
        <v>3.790012</v>
      </c>
      <c r="P114" s="73" t="str">
        <f>PROTOKOŁY!B112</f>
        <v>Just Mikołaj</v>
      </c>
      <c r="R114" s="82">
        <f>PROTOKOŁY!H112</f>
        <v>3.79</v>
      </c>
      <c r="S114" s="82">
        <f t="shared" si="7"/>
        <v>3.79</v>
      </c>
      <c r="T114" s="73">
        <v>1.2E-05</v>
      </c>
      <c r="U114" s="83">
        <v>111</v>
      </c>
    </row>
    <row r="115" spans="2:21" ht="12.75">
      <c r="B115" s="78">
        <v>112</v>
      </c>
      <c r="C115" s="79">
        <f t="shared" si="4"/>
        <v>0</v>
      </c>
      <c r="D115" s="80" t="e">
        <f>VLOOKUP(C115,PROTOKOŁY!$B$2:$D$300,3,FALSE)</f>
        <v>#N/A</v>
      </c>
      <c r="E115" s="81">
        <f t="shared" si="5"/>
        <v>2.65E-05</v>
      </c>
      <c r="O115" s="75">
        <f t="shared" si="6"/>
        <v>1.21E-05</v>
      </c>
      <c r="P115" s="73" t="str">
        <f>PROTOKOŁY!B113</f>
        <v>SZKOŁA</v>
      </c>
      <c r="R115" s="82">
        <f>PROTOKOŁY!H113</f>
        <v>0</v>
      </c>
      <c r="S115" s="82">
        <f t="shared" si="7"/>
        <v>0</v>
      </c>
      <c r="T115" s="73">
        <v>1.21E-05</v>
      </c>
      <c r="U115" s="83">
        <v>112</v>
      </c>
    </row>
    <row r="116" spans="2:21" ht="12.75">
      <c r="B116" s="78">
        <v>113</v>
      </c>
      <c r="C116" s="79">
        <f t="shared" si="4"/>
        <v>0</v>
      </c>
      <c r="D116" s="80" t="e">
        <f>VLOOKUP(C116,PROTOKOŁY!$B$2:$D$300,3,FALSE)</f>
        <v>#N/A</v>
      </c>
      <c r="E116" s="81">
        <f t="shared" si="5"/>
        <v>2.6399999999999998E-05</v>
      </c>
      <c r="O116" s="75">
        <f t="shared" si="6"/>
        <v>4.6900122</v>
      </c>
      <c r="P116" s="73" t="str">
        <f>PROTOKOŁY!B114</f>
        <v>Bałuszek Kacper</v>
      </c>
      <c r="R116" s="82">
        <f>PROTOKOŁY!H114</f>
        <v>4.69</v>
      </c>
      <c r="S116" s="82">
        <f t="shared" si="7"/>
        <v>4.69</v>
      </c>
      <c r="T116" s="73">
        <v>1.22E-05</v>
      </c>
      <c r="U116" s="83">
        <v>113</v>
      </c>
    </row>
    <row r="117" spans="2:21" ht="12.75">
      <c r="B117" s="78">
        <v>114</v>
      </c>
      <c r="C117" s="79">
        <f t="shared" si="4"/>
        <v>0</v>
      </c>
      <c r="D117" s="80" t="e">
        <f>VLOOKUP(C117,PROTOKOŁY!$B$2:$D$300,3,FALSE)</f>
        <v>#N/A</v>
      </c>
      <c r="E117" s="81">
        <f t="shared" si="5"/>
        <v>2.63E-05</v>
      </c>
      <c r="O117" s="75">
        <f t="shared" si="6"/>
        <v>3.7900123</v>
      </c>
      <c r="P117" s="73" t="str">
        <f>PROTOKOŁY!B115</f>
        <v>Senkiewicz Bartosz</v>
      </c>
      <c r="R117" s="82">
        <f>PROTOKOŁY!H115</f>
        <v>3.79</v>
      </c>
      <c r="S117" s="82">
        <f t="shared" si="7"/>
        <v>3.79</v>
      </c>
      <c r="T117" s="73">
        <v>1.23E-05</v>
      </c>
      <c r="U117" s="83">
        <v>114</v>
      </c>
    </row>
    <row r="118" spans="2:21" ht="12.75">
      <c r="B118" s="78">
        <v>115</v>
      </c>
      <c r="C118" s="79">
        <f t="shared" si="4"/>
        <v>0</v>
      </c>
      <c r="D118" s="80" t="e">
        <f>VLOOKUP(C118,PROTOKOŁY!$B$2:$D$300,3,FALSE)</f>
        <v>#N/A</v>
      </c>
      <c r="E118" s="81">
        <f t="shared" si="5"/>
        <v>2.62E-05</v>
      </c>
      <c r="O118" s="75">
        <f t="shared" si="6"/>
        <v>3.5400124</v>
      </c>
      <c r="P118" s="73" t="str">
        <f>PROTOKOŁY!B116</f>
        <v>Sobisiak Łukasz</v>
      </c>
      <c r="R118" s="82">
        <f>PROTOKOŁY!H116</f>
        <v>3.54</v>
      </c>
      <c r="S118" s="82">
        <f t="shared" si="7"/>
        <v>3.54</v>
      </c>
      <c r="T118" s="73">
        <v>1.24E-05</v>
      </c>
      <c r="U118" s="83">
        <v>115</v>
      </c>
    </row>
    <row r="119" spans="2:21" ht="12.75">
      <c r="B119" s="78">
        <v>116</v>
      </c>
      <c r="C119" s="79">
        <f t="shared" si="4"/>
        <v>0</v>
      </c>
      <c r="D119" s="80" t="e">
        <f>VLOOKUP(C119,PROTOKOŁY!$B$2:$D$300,3,FALSE)</f>
        <v>#N/A</v>
      </c>
      <c r="E119" s="81">
        <f t="shared" si="5"/>
        <v>2.61E-05</v>
      </c>
      <c r="O119" s="75">
        <f t="shared" si="6"/>
        <v>3.4200125</v>
      </c>
      <c r="P119" s="73" t="str">
        <f>PROTOKOŁY!B117</f>
        <v>Starkiewicz Maciej</v>
      </c>
      <c r="R119" s="82">
        <f>PROTOKOŁY!H117</f>
        <v>3.42</v>
      </c>
      <c r="S119" s="82">
        <f t="shared" si="7"/>
        <v>3.42</v>
      </c>
      <c r="T119" s="73">
        <v>1.25E-05</v>
      </c>
      <c r="U119" s="83">
        <v>116</v>
      </c>
    </row>
    <row r="120" spans="2:21" ht="12.75">
      <c r="B120" s="78">
        <v>117</v>
      </c>
      <c r="C120" s="79">
        <f t="shared" si="4"/>
        <v>0</v>
      </c>
      <c r="D120" s="80" t="e">
        <f>VLOOKUP(C120,PROTOKOŁY!$B$2:$D$300,3,FALSE)</f>
        <v>#N/A</v>
      </c>
      <c r="E120" s="81">
        <f t="shared" si="5"/>
        <v>2.6E-05</v>
      </c>
      <c r="O120" s="75">
        <f t="shared" si="6"/>
        <v>3.8700126</v>
      </c>
      <c r="P120" s="73" t="str">
        <f>PROTOKOŁY!B118</f>
        <v>Wojda Norbert</v>
      </c>
      <c r="R120" s="82">
        <f>PROTOKOŁY!H118</f>
        <v>3.87</v>
      </c>
      <c r="S120" s="82">
        <f t="shared" si="7"/>
        <v>3.87</v>
      </c>
      <c r="T120" s="73">
        <v>1.26E-05</v>
      </c>
      <c r="U120" s="83">
        <v>117</v>
      </c>
    </row>
    <row r="121" spans="2:21" ht="12.75">
      <c r="B121" s="78">
        <v>118</v>
      </c>
      <c r="C121" s="79">
        <f t="shared" si="4"/>
        <v>0</v>
      </c>
      <c r="D121" s="80" t="e">
        <f>VLOOKUP(C121,PROTOKOŁY!$B$2:$D$300,3,FALSE)</f>
        <v>#N/A</v>
      </c>
      <c r="E121" s="81">
        <f t="shared" si="5"/>
        <v>2.59E-05</v>
      </c>
      <c r="O121" s="75">
        <f t="shared" si="6"/>
        <v>3.5100127</v>
      </c>
      <c r="P121" s="73" t="str">
        <f>PROTOKOŁY!B119</f>
        <v>Wojrzowski Hubert</v>
      </c>
      <c r="R121" s="82">
        <f>PROTOKOŁY!H119</f>
        <v>3.51</v>
      </c>
      <c r="S121" s="82">
        <f t="shared" si="7"/>
        <v>3.51</v>
      </c>
      <c r="T121" s="73">
        <v>1.27E-05</v>
      </c>
      <c r="U121" s="83">
        <v>118</v>
      </c>
    </row>
    <row r="122" spans="2:21" ht="12.75">
      <c r="B122" s="78">
        <v>119</v>
      </c>
      <c r="C122" s="79">
        <f t="shared" si="4"/>
        <v>0</v>
      </c>
      <c r="D122" s="80" t="e">
        <f>VLOOKUP(C122,PROTOKOŁY!$B$2:$D$300,3,FALSE)</f>
        <v>#N/A</v>
      </c>
      <c r="E122" s="81">
        <f t="shared" si="5"/>
        <v>2.58E-05</v>
      </c>
      <c r="O122" s="75">
        <f t="shared" si="6"/>
        <v>1.28E-05</v>
      </c>
      <c r="P122" s="73" t="str">
        <f>PROTOKOŁY!B120</f>
        <v>SZKOŁA</v>
      </c>
      <c r="R122" s="82">
        <f>PROTOKOŁY!H120</f>
        <v>0</v>
      </c>
      <c r="S122" s="82">
        <f t="shared" si="7"/>
        <v>0</v>
      </c>
      <c r="T122" s="73">
        <v>1.28E-05</v>
      </c>
      <c r="U122" s="83">
        <v>119</v>
      </c>
    </row>
    <row r="123" spans="2:21" ht="12.75">
      <c r="B123" s="78">
        <v>120</v>
      </c>
      <c r="C123" s="79">
        <f t="shared" si="4"/>
        <v>0</v>
      </c>
      <c r="D123" s="80" t="e">
        <f>VLOOKUP(C123,PROTOKOŁY!$B$2:$D$300,3,FALSE)</f>
        <v>#N/A</v>
      </c>
      <c r="E123" s="81">
        <f t="shared" si="5"/>
        <v>2.5699999999999998E-05</v>
      </c>
      <c r="O123" s="75">
        <f t="shared" si="6"/>
        <v>1.29E-05</v>
      </c>
      <c r="P123" s="73">
        <f>PROTOKOŁY!B121</f>
        <v>0</v>
      </c>
      <c r="R123" s="82">
        <f>PROTOKOŁY!H121</f>
        <v>0</v>
      </c>
      <c r="S123" s="82">
        <f t="shared" si="7"/>
        <v>0</v>
      </c>
      <c r="T123" s="73">
        <v>1.29E-05</v>
      </c>
      <c r="U123" s="83">
        <v>120</v>
      </c>
    </row>
    <row r="124" spans="2:21" ht="12.75">
      <c r="B124" s="78">
        <v>121</v>
      </c>
      <c r="C124" s="79">
        <f t="shared" si="4"/>
        <v>0</v>
      </c>
      <c r="D124" s="80" t="e">
        <f>VLOOKUP(C124,PROTOKOŁY!$B$2:$D$300,3,FALSE)</f>
        <v>#N/A</v>
      </c>
      <c r="E124" s="81">
        <f t="shared" si="5"/>
        <v>2.56E-05</v>
      </c>
      <c r="O124" s="75">
        <f t="shared" si="6"/>
        <v>1.3000000000000001E-05</v>
      </c>
      <c r="P124" s="73">
        <f>PROTOKOŁY!B122</f>
        <v>0</v>
      </c>
      <c r="R124" s="82">
        <f>PROTOKOŁY!H122</f>
        <v>0</v>
      </c>
      <c r="S124" s="82">
        <f t="shared" si="7"/>
        <v>0</v>
      </c>
      <c r="T124" s="73">
        <v>1.3000000000000001E-05</v>
      </c>
      <c r="U124" s="83">
        <v>121</v>
      </c>
    </row>
    <row r="125" spans="2:21" ht="12.75">
      <c r="B125" s="78">
        <v>122</v>
      </c>
      <c r="C125" s="79">
        <f t="shared" si="4"/>
        <v>0</v>
      </c>
      <c r="D125" s="80" t="e">
        <f>VLOOKUP(C125,PROTOKOŁY!$B$2:$D$300,3,FALSE)</f>
        <v>#N/A</v>
      </c>
      <c r="E125" s="81">
        <f t="shared" si="5"/>
        <v>2.55E-05</v>
      </c>
      <c r="O125" s="75">
        <f t="shared" si="6"/>
        <v>1.31E-05</v>
      </c>
      <c r="P125" s="73">
        <f>PROTOKOŁY!B123</f>
        <v>0</v>
      </c>
      <c r="R125" s="82">
        <f>PROTOKOŁY!H123</f>
        <v>0</v>
      </c>
      <c r="S125" s="82">
        <f t="shared" si="7"/>
        <v>0</v>
      </c>
      <c r="T125" s="73">
        <v>1.31E-05</v>
      </c>
      <c r="U125" s="83">
        <v>122</v>
      </c>
    </row>
    <row r="126" spans="2:21" ht="12.75">
      <c r="B126" s="78">
        <v>123</v>
      </c>
      <c r="C126" s="79">
        <f t="shared" si="4"/>
        <v>0</v>
      </c>
      <c r="D126" s="80" t="e">
        <f>VLOOKUP(C126,PROTOKOŁY!$B$2:$D$300,3,FALSE)</f>
        <v>#N/A</v>
      </c>
      <c r="E126" s="81">
        <f t="shared" si="5"/>
        <v>2.54E-05</v>
      </c>
      <c r="O126" s="75">
        <f t="shared" si="6"/>
        <v>1.32E-05</v>
      </c>
      <c r="P126" s="73">
        <f>PROTOKOŁY!B124</f>
        <v>0</v>
      </c>
      <c r="R126" s="82">
        <f>PROTOKOŁY!H124</f>
        <v>0</v>
      </c>
      <c r="S126" s="82">
        <f t="shared" si="7"/>
        <v>0</v>
      </c>
      <c r="T126" s="73">
        <v>1.32E-05</v>
      </c>
      <c r="U126" s="83">
        <v>123</v>
      </c>
    </row>
    <row r="127" spans="2:21" ht="12.75">
      <c r="B127" s="78">
        <v>124</v>
      </c>
      <c r="C127" s="79">
        <f t="shared" si="4"/>
        <v>0</v>
      </c>
      <c r="D127" s="80" t="e">
        <f>VLOOKUP(C127,PROTOKOŁY!$B$2:$D$300,3,FALSE)</f>
        <v>#N/A</v>
      </c>
      <c r="E127" s="81">
        <f t="shared" si="5"/>
        <v>2.53E-05</v>
      </c>
      <c r="O127" s="75">
        <f t="shared" si="6"/>
        <v>1.33E-05</v>
      </c>
      <c r="P127" s="73">
        <f>PROTOKOŁY!B125</f>
        <v>0</v>
      </c>
      <c r="R127" s="82">
        <f>PROTOKOŁY!H125</f>
        <v>0</v>
      </c>
      <c r="S127" s="82">
        <f t="shared" si="7"/>
        <v>0</v>
      </c>
      <c r="T127" s="73">
        <v>1.33E-05</v>
      </c>
      <c r="U127" s="83">
        <v>124</v>
      </c>
    </row>
    <row r="128" spans="2:21" ht="12.75">
      <c r="B128" s="78">
        <v>125</v>
      </c>
      <c r="C128" s="79">
        <f t="shared" si="4"/>
        <v>0</v>
      </c>
      <c r="D128" s="80" t="e">
        <f>VLOOKUP(C128,PROTOKOŁY!$B$2:$D$300,3,FALSE)</f>
        <v>#N/A</v>
      </c>
      <c r="E128" s="81">
        <f t="shared" si="5"/>
        <v>2.52E-05</v>
      </c>
      <c r="O128" s="75">
        <f t="shared" si="6"/>
        <v>1.34E-05</v>
      </c>
      <c r="P128" s="73">
        <f>PROTOKOŁY!B126</f>
        <v>0</v>
      </c>
      <c r="R128" s="82">
        <f>PROTOKOŁY!H126</f>
        <v>0</v>
      </c>
      <c r="S128" s="82">
        <f t="shared" si="7"/>
        <v>0</v>
      </c>
      <c r="T128" s="73">
        <v>1.34E-05</v>
      </c>
      <c r="U128" s="83">
        <v>125</v>
      </c>
    </row>
    <row r="129" spans="2:21" ht="12.75">
      <c r="B129" s="78">
        <v>126</v>
      </c>
      <c r="C129" s="79">
        <f t="shared" si="4"/>
        <v>0</v>
      </c>
      <c r="D129" s="80" t="e">
        <f>VLOOKUP(C129,PROTOKOŁY!$B$2:$D$300,3,FALSE)</f>
        <v>#N/A</v>
      </c>
      <c r="E129" s="81">
        <f t="shared" si="5"/>
        <v>2.51E-05</v>
      </c>
      <c r="O129" s="75">
        <f t="shared" si="6"/>
        <v>1.35E-05</v>
      </c>
      <c r="P129" s="73" t="str">
        <f>PROTOKOŁY!B127</f>
        <v>SZKOŁA</v>
      </c>
      <c r="R129" s="82">
        <f>PROTOKOŁY!H127</f>
        <v>0</v>
      </c>
      <c r="S129" s="82">
        <f t="shared" si="7"/>
        <v>0</v>
      </c>
      <c r="T129" s="73">
        <v>1.35E-05</v>
      </c>
      <c r="U129" s="83">
        <v>126</v>
      </c>
    </row>
    <row r="130" spans="2:21" ht="12.75">
      <c r="B130" s="78">
        <v>127</v>
      </c>
      <c r="C130" s="79">
        <f t="shared" si="4"/>
        <v>0</v>
      </c>
      <c r="D130" s="80" t="e">
        <f>VLOOKUP(C130,PROTOKOŁY!$B$2:$D$300,3,FALSE)</f>
        <v>#N/A</v>
      </c>
      <c r="E130" s="81">
        <f t="shared" si="5"/>
        <v>2.5E-05</v>
      </c>
      <c r="O130" s="75">
        <f t="shared" si="6"/>
        <v>4.2300136</v>
      </c>
      <c r="P130" s="73" t="str">
        <f>PROTOKOŁY!B128</f>
        <v>Magdziński Kacper</v>
      </c>
      <c r="R130" s="82">
        <f>PROTOKOŁY!H128</f>
        <v>4.23</v>
      </c>
      <c r="S130" s="82">
        <f t="shared" si="7"/>
        <v>4.23</v>
      </c>
      <c r="T130" s="73">
        <v>1.36E-05</v>
      </c>
      <c r="U130" s="83">
        <v>127</v>
      </c>
    </row>
    <row r="131" spans="2:21" ht="12.75">
      <c r="B131" s="78">
        <v>128</v>
      </c>
      <c r="C131" s="79">
        <f t="shared" si="4"/>
        <v>0</v>
      </c>
      <c r="D131" s="80" t="e">
        <f>VLOOKUP(C131,PROTOKOŁY!$B$2:$D$300,3,FALSE)</f>
        <v>#N/A</v>
      </c>
      <c r="E131" s="81">
        <f t="shared" si="5"/>
        <v>2.49E-05</v>
      </c>
      <c r="O131" s="75">
        <f t="shared" si="6"/>
        <v>4.1700137</v>
      </c>
      <c r="P131" s="73" t="str">
        <f>PROTOKOŁY!B129</f>
        <v>Szcześniak Oliwier</v>
      </c>
      <c r="R131" s="82">
        <f>PROTOKOŁY!H129</f>
        <v>4.17</v>
      </c>
      <c r="S131" s="82">
        <f t="shared" si="7"/>
        <v>4.17</v>
      </c>
      <c r="T131" s="73">
        <v>1.37E-05</v>
      </c>
      <c r="U131" s="83">
        <v>128</v>
      </c>
    </row>
    <row r="132" spans="2:21" ht="12.75">
      <c r="B132" s="78">
        <v>129</v>
      </c>
      <c r="C132" s="79">
        <f aca="true" t="shared" si="8" ref="C132:C195">VLOOKUP(E132,O$4:P$260,2,FALSE)</f>
        <v>0</v>
      </c>
      <c r="D132" s="80" t="e">
        <f>VLOOKUP(C132,PROTOKOŁY!$B$2:$D$300,3,FALSE)</f>
        <v>#N/A</v>
      </c>
      <c r="E132" s="81">
        <f t="shared" si="5"/>
        <v>2.48E-05</v>
      </c>
      <c r="O132" s="75">
        <f t="shared" si="6"/>
        <v>3.9800138</v>
      </c>
      <c r="P132" s="73" t="str">
        <f>PROTOKOŁY!B130</f>
        <v>Rais Mateusz</v>
      </c>
      <c r="R132" s="82">
        <f>PROTOKOŁY!H130</f>
        <v>3.98</v>
      </c>
      <c r="S132" s="82">
        <f t="shared" si="7"/>
        <v>3.98</v>
      </c>
      <c r="T132" s="73">
        <v>1.38E-05</v>
      </c>
      <c r="U132" s="83">
        <v>129</v>
      </c>
    </row>
    <row r="133" spans="2:21" ht="12.75">
      <c r="B133" s="78">
        <v>130</v>
      </c>
      <c r="C133" s="79">
        <f t="shared" si="8"/>
        <v>0</v>
      </c>
      <c r="D133" s="80" t="e">
        <f>VLOOKUP(C133,PROTOKOŁY!$B$2:$D$300,3,FALSE)</f>
        <v>#N/A</v>
      </c>
      <c r="E133" s="81">
        <f aca="true" t="shared" si="9" ref="E133:E196">LARGE(O$4:O$260,U133)</f>
        <v>2.47E-05</v>
      </c>
      <c r="O133" s="75">
        <f aca="true" t="shared" si="10" ref="O133:O196">S133+T133</f>
        <v>3.6000139</v>
      </c>
      <c r="P133" s="73" t="str">
        <f>PROTOKOŁY!B131</f>
        <v>Martyniak Kamil</v>
      </c>
      <c r="R133" s="82">
        <f>PROTOKOŁY!H131</f>
        <v>3.6</v>
      </c>
      <c r="S133" s="82">
        <f aca="true" t="shared" si="11" ref="S133:S196">R133</f>
        <v>3.6</v>
      </c>
      <c r="T133" s="73">
        <v>1.39E-05</v>
      </c>
      <c r="U133" s="83">
        <v>130</v>
      </c>
    </row>
    <row r="134" spans="2:21" ht="12.75">
      <c r="B134" s="78">
        <v>131</v>
      </c>
      <c r="C134" s="79">
        <f t="shared" si="8"/>
        <v>0</v>
      </c>
      <c r="D134" s="80" t="e">
        <f>VLOOKUP(C134,PROTOKOŁY!$B$2:$D$300,3,FALSE)</f>
        <v>#N/A</v>
      </c>
      <c r="E134" s="81">
        <f t="shared" si="9"/>
        <v>2.4599999999999998E-05</v>
      </c>
      <c r="O134" s="75">
        <f t="shared" si="10"/>
        <v>3.4700140000000004</v>
      </c>
      <c r="P134" s="73" t="str">
        <f>PROTOKOŁY!B132</f>
        <v>Kelma Jakub</v>
      </c>
      <c r="R134" s="82">
        <f>PROTOKOŁY!H132</f>
        <v>3.47</v>
      </c>
      <c r="S134" s="82">
        <f t="shared" si="11"/>
        <v>3.47</v>
      </c>
      <c r="T134" s="73">
        <v>1.4E-05</v>
      </c>
      <c r="U134" s="83">
        <v>131</v>
      </c>
    </row>
    <row r="135" spans="2:21" ht="12.75">
      <c r="B135" s="78">
        <v>132</v>
      </c>
      <c r="C135" s="79">
        <f t="shared" si="8"/>
        <v>0</v>
      </c>
      <c r="D135" s="80" t="e">
        <f>VLOOKUP(C135,PROTOKOŁY!$B$2:$D$300,3,FALSE)</f>
        <v>#N/A</v>
      </c>
      <c r="E135" s="81">
        <f t="shared" si="9"/>
        <v>2.45E-05</v>
      </c>
      <c r="O135" s="75">
        <f t="shared" si="10"/>
        <v>3.2800141</v>
      </c>
      <c r="P135" s="73" t="str">
        <f>PROTOKOŁY!B133</f>
        <v>Stachowiak Bartosz</v>
      </c>
      <c r="R135" s="82">
        <f>PROTOKOŁY!H133</f>
        <v>3.28</v>
      </c>
      <c r="S135" s="82">
        <f t="shared" si="11"/>
        <v>3.28</v>
      </c>
      <c r="T135" s="73">
        <v>1.41E-05</v>
      </c>
      <c r="U135" s="83">
        <v>132</v>
      </c>
    </row>
    <row r="136" spans="2:21" ht="12.75">
      <c r="B136" s="78">
        <v>133</v>
      </c>
      <c r="C136" s="79">
        <f t="shared" si="8"/>
        <v>0</v>
      </c>
      <c r="D136" s="80" t="e">
        <f>VLOOKUP(C136,PROTOKOŁY!$B$2:$D$300,3,FALSE)</f>
        <v>#N/A</v>
      </c>
      <c r="E136" s="81">
        <f t="shared" si="9"/>
        <v>2.44E-05</v>
      </c>
      <c r="O136" s="75">
        <f t="shared" si="10"/>
        <v>1.42E-05</v>
      </c>
      <c r="P136" s="73" t="str">
        <f>PROTOKOŁY!B134</f>
        <v>SZKOŁA</v>
      </c>
      <c r="R136" s="82">
        <f>PROTOKOŁY!H134</f>
        <v>0</v>
      </c>
      <c r="S136" s="82">
        <f t="shared" si="11"/>
        <v>0</v>
      </c>
      <c r="T136" s="73">
        <v>1.42E-05</v>
      </c>
      <c r="U136" s="83">
        <v>133</v>
      </c>
    </row>
    <row r="137" spans="2:21" ht="12.75">
      <c r="B137" s="78">
        <v>134</v>
      </c>
      <c r="C137" s="79">
        <f t="shared" si="8"/>
        <v>0</v>
      </c>
      <c r="D137" s="80" t="e">
        <f>VLOOKUP(C137,PROTOKOŁY!$B$2:$D$300,3,FALSE)</f>
        <v>#N/A</v>
      </c>
      <c r="E137" s="81">
        <f t="shared" si="9"/>
        <v>2.43E-05</v>
      </c>
      <c r="O137" s="75">
        <f t="shared" si="10"/>
        <v>4.7100143</v>
      </c>
      <c r="P137" s="73" t="str">
        <f>PROTOKOŁY!B135</f>
        <v>Bąk Hubert</v>
      </c>
      <c r="R137" s="82">
        <f>PROTOKOŁY!H135</f>
        <v>4.71</v>
      </c>
      <c r="S137" s="82">
        <f t="shared" si="11"/>
        <v>4.71</v>
      </c>
      <c r="T137" s="73">
        <v>1.43E-05</v>
      </c>
      <c r="U137" s="83">
        <v>134</v>
      </c>
    </row>
    <row r="138" spans="2:21" ht="12.75">
      <c r="B138" s="78">
        <v>135</v>
      </c>
      <c r="C138" s="79">
        <f t="shared" si="8"/>
        <v>0</v>
      </c>
      <c r="D138" s="80" t="e">
        <f>VLOOKUP(C138,PROTOKOŁY!$B$2:$D$300,3,FALSE)</f>
        <v>#N/A</v>
      </c>
      <c r="E138" s="81">
        <f t="shared" si="9"/>
        <v>2.42E-05</v>
      </c>
      <c r="O138" s="75">
        <f t="shared" si="10"/>
        <v>4.530014400000001</v>
      </c>
      <c r="P138" s="73" t="str">
        <f>PROTOKOŁY!B136</f>
        <v>Szweda Aleksandra</v>
      </c>
      <c r="R138" s="82">
        <f>PROTOKOŁY!H136</f>
        <v>4.53</v>
      </c>
      <c r="S138" s="82">
        <f t="shared" si="11"/>
        <v>4.53</v>
      </c>
      <c r="T138" s="73">
        <v>1.44E-05</v>
      </c>
      <c r="U138" s="83">
        <v>135</v>
      </c>
    </row>
    <row r="139" spans="2:21" ht="12.75">
      <c r="B139" s="78">
        <v>136</v>
      </c>
      <c r="C139" s="79">
        <f t="shared" si="8"/>
        <v>0</v>
      </c>
      <c r="D139" s="80" t="e">
        <f>VLOOKUP(C139,PROTOKOŁY!$B$2:$D$300,3,FALSE)</f>
        <v>#N/A</v>
      </c>
      <c r="E139" s="81">
        <f t="shared" si="9"/>
        <v>2.41E-05</v>
      </c>
      <c r="O139" s="75">
        <f t="shared" si="10"/>
        <v>4.0900145</v>
      </c>
      <c r="P139" s="73" t="str">
        <f>PROTOKOŁY!B137</f>
        <v>Dubisz Przemysław</v>
      </c>
      <c r="R139" s="82">
        <f>PROTOKOŁY!H137</f>
        <v>4.09</v>
      </c>
      <c r="S139" s="82">
        <f t="shared" si="11"/>
        <v>4.09</v>
      </c>
      <c r="T139" s="73">
        <v>1.45E-05</v>
      </c>
      <c r="U139" s="83">
        <v>136</v>
      </c>
    </row>
    <row r="140" spans="2:21" ht="12.75">
      <c r="B140" s="78">
        <v>137</v>
      </c>
      <c r="C140" s="79">
        <f t="shared" si="8"/>
        <v>0</v>
      </c>
      <c r="D140" s="80" t="e">
        <f>VLOOKUP(C140,PROTOKOŁY!$B$2:$D$300,3,FALSE)</f>
        <v>#N/A</v>
      </c>
      <c r="E140" s="81">
        <f t="shared" si="9"/>
        <v>2.4E-05</v>
      </c>
      <c r="O140" s="75">
        <f t="shared" si="10"/>
        <v>3.9100146000000002</v>
      </c>
      <c r="P140" s="73" t="str">
        <f>PROTOKOŁY!B138</f>
        <v>Szymański Eryk</v>
      </c>
      <c r="R140" s="82">
        <f>PROTOKOŁY!H138</f>
        <v>3.91</v>
      </c>
      <c r="S140" s="82">
        <f t="shared" si="11"/>
        <v>3.91</v>
      </c>
      <c r="T140" s="73">
        <v>1.4599999999999999E-05</v>
      </c>
      <c r="U140" s="83">
        <v>137</v>
      </c>
    </row>
    <row r="141" spans="2:21" ht="12.75">
      <c r="B141" s="78">
        <v>138</v>
      </c>
      <c r="C141" s="79">
        <f t="shared" si="8"/>
        <v>0</v>
      </c>
      <c r="D141" s="80" t="e">
        <f>VLOOKUP(C141,PROTOKOŁY!$B$2:$D$300,3,FALSE)</f>
        <v>#N/A</v>
      </c>
      <c r="E141" s="81">
        <f t="shared" si="9"/>
        <v>2.3899999999999998E-05</v>
      </c>
      <c r="O141" s="75">
        <f t="shared" si="10"/>
        <v>3.8000146999999997</v>
      </c>
      <c r="P141" s="73" t="str">
        <f>PROTOKOŁY!B139</f>
        <v>Walewicz Grzegorz</v>
      </c>
      <c r="R141" s="82">
        <f>PROTOKOŁY!H139</f>
        <v>3.8</v>
      </c>
      <c r="S141" s="82">
        <f t="shared" si="11"/>
        <v>3.8</v>
      </c>
      <c r="T141" s="73">
        <v>1.47E-05</v>
      </c>
      <c r="U141" s="83">
        <v>138</v>
      </c>
    </row>
    <row r="142" spans="2:21" ht="12.75">
      <c r="B142" s="78">
        <v>139</v>
      </c>
      <c r="C142" s="79">
        <f t="shared" si="8"/>
        <v>0</v>
      </c>
      <c r="D142" s="80" t="e">
        <f>VLOOKUP(C142,PROTOKOŁY!$B$2:$D$300,3,FALSE)</f>
        <v>#N/A</v>
      </c>
      <c r="E142" s="81">
        <f t="shared" si="9"/>
        <v>2.38E-05</v>
      </c>
      <c r="O142" s="75">
        <f t="shared" si="10"/>
        <v>3.3800148</v>
      </c>
      <c r="P142" s="73" t="str">
        <f>PROTOKOŁY!B140</f>
        <v>Durczak Paweł</v>
      </c>
      <c r="R142" s="82">
        <f>PROTOKOŁY!H140</f>
        <v>3.38</v>
      </c>
      <c r="S142" s="82">
        <f t="shared" si="11"/>
        <v>3.38</v>
      </c>
      <c r="T142" s="73">
        <v>1.48E-05</v>
      </c>
      <c r="U142" s="83">
        <v>139</v>
      </c>
    </row>
    <row r="143" spans="2:21" ht="12.75">
      <c r="B143" s="78">
        <v>140</v>
      </c>
      <c r="C143" s="79">
        <f t="shared" si="8"/>
        <v>0</v>
      </c>
      <c r="D143" s="80" t="e">
        <f>VLOOKUP(C143,PROTOKOŁY!$B$2:$D$300,3,FALSE)</f>
        <v>#N/A</v>
      </c>
      <c r="E143" s="81">
        <f t="shared" si="9"/>
        <v>2.37E-05</v>
      </c>
      <c r="O143" s="75">
        <f t="shared" si="10"/>
        <v>1.49E-05</v>
      </c>
      <c r="P143" s="73" t="str">
        <f>PROTOKOŁY!B141</f>
        <v>SZKOŁA</v>
      </c>
      <c r="R143" s="82">
        <f>PROTOKOŁY!H141</f>
        <v>0</v>
      </c>
      <c r="S143" s="82">
        <f t="shared" si="11"/>
        <v>0</v>
      </c>
      <c r="T143" s="73">
        <v>1.49E-05</v>
      </c>
      <c r="U143" s="83">
        <v>140</v>
      </c>
    </row>
    <row r="144" spans="2:21" ht="12.75">
      <c r="B144" s="78">
        <v>141</v>
      </c>
      <c r="C144" s="79">
        <f t="shared" si="8"/>
        <v>0</v>
      </c>
      <c r="D144" s="80" t="e">
        <f>VLOOKUP(C144,PROTOKOŁY!$B$2:$D$300,3,FALSE)</f>
        <v>#N/A</v>
      </c>
      <c r="E144" s="81">
        <f t="shared" si="9"/>
        <v>2.36E-05</v>
      </c>
      <c r="O144" s="75">
        <f t="shared" si="10"/>
        <v>1.5E-05</v>
      </c>
      <c r="P144" s="73">
        <f>PROTOKOŁY!B142</f>
        <v>0</v>
      </c>
      <c r="R144" s="82">
        <f>PROTOKOŁY!H142</f>
        <v>0</v>
      </c>
      <c r="S144" s="82">
        <f t="shared" si="11"/>
        <v>0</v>
      </c>
      <c r="T144" s="73">
        <v>1.5E-05</v>
      </c>
      <c r="U144" s="83">
        <v>141</v>
      </c>
    </row>
    <row r="145" spans="2:21" ht="12.75">
      <c r="B145" s="78">
        <v>142</v>
      </c>
      <c r="C145" s="79">
        <f t="shared" si="8"/>
        <v>0</v>
      </c>
      <c r="D145" s="80" t="e">
        <f>VLOOKUP(C145,PROTOKOŁY!$B$2:$D$300,3,FALSE)</f>
        <v>#N/A</v>
      </c>
      <c r="E145" s="81">
        <f t="shared" si="9"/>
        <v>2.35E-05</v>
      </c>
      <c r="O145" s="75">
        <f t="shared" si="10"/>
        <v>1.51E-05</v>
      </c>
      <c r="P145" s="73">
        <f>PROTOKOŁY!B143</f>
        <v>0</v>
      </c>
      <c r="R145" s="82">
        <f>PROTOKOŁY!H143</f>
        <v>0</v>
      </c>
      <c r="S145" s="82">
        <f t="shared" si="11"/>
        <v>0</v>
      </c>
      <c r="T145" s="73">
        <v>1.51E-05</v>
      </c>
      <c r="U145" s="83">
        <v>142</v>
      </c>
    </row>
    <row r="146" spans="2:21" ht="12.75">
      <c r="B146" s="78">
        <v>143</v>
      </c>
      <c r="C146" s="79">
        <f t="shared" si="8"/>
        <v>0</v>
      </c>
      <c r="D146" s="80" t="e">
        <f>VLOOKUP(C146,PROTOKOŁY!$B$2:$D$300,3,FALSE)</f>
        <v>#N/A</v>
      </c>
      <c r="E146" s="81">
        <f t="shared" si="9"/>
        <v>2.34E-05</v>
      </c>
      <c r="O146" s="75">
        <f t="shared" si="10"/>
        <v>1.52E-05</v>
      </c>
      <c r="P146" s="73">
        <f>PROTOKOŁY!B144</f>
        <v>0</v>
      </c>
      <c r="R146" s="82">
        <f>PROTOKOŁY!H144</f>
        <v>0</v>
      </c>
      <c r="S146" s="82">
        <f t="shared" si="11"/>
        <v>0</v>
      </c>
      <c r="T146" s="73">
        <v>1.52E-05</v>
      </c>
      <c r="U146" s="83">
        <v>143</v>
      </c>
    </row>
    <row r="147" spans="2:21" ht="12.75">
      <c r="B147" s="78">
        <v>144</v>
      </c>
      <c r="C147" s="79">
        <f t="shared" si="8"/>
        <v>0</v>
      </c>
      <c r="D147" s="80" t="e">
        <f>VLOOKUP(C147,PROTOKOŁY!$B$2:$D$300,3,FALSE)</f>
        <v>#N/A</v>
      </c>
      <c r="E147" s="81">
        <f t="shared" si="9"/>
        <v>2.33E-05</v>
      </c>
      <c r="O147" s="75">
        <f t="shared" si="10"/>
        <v>1.53E-05</v>
      </c>
      <c r="P147" s="73">
        <f>PROTOKOŁY!B145</f>
        <v>0</v>
      </c>
      <c r="R147" s="82">
        <f>PROTOKOŁY!H145</f>
        <v>0</v>
      </c>
      <c r="S147" s="82">
        <f t="shared" si="11"/>
        <v>0</v>
      </c>
      <c r="T147" s="73">
        <v>1.53E-05</v>
      </c>
      <c r="U147" s="83">
        <v>144</v>
      </c>
    </row>
    <row r="148" spans="2:21" ht="12.75">
      <c r="B148" s="78">
        <v>145</v>
      </c>
      <c r="C148" s="79">
        <f t="shared" si="8"/>
        <v>0</v>
      </c>
      <c r="D148" s="80" t="e">
        <f>VLOOKUP(C148,PROTOKOŁY!$B$2:$D$300,3,FALSE)</f>
        <v>#N/A</v>
      </c>
      <c r="E148" s="81">
        <f t="shared" si="9"/>
        <v>2.3199999999999998E-05</v>
      </c>
      <c r="O148" s="75">
        <f t="shared" si="10"/>
        <v>1.5399999999999998E-05</v>
      </c>
      <c r="P148" s="73">
        <f>PROTOKOŁY!B146</f>
        <v>0</v>
      </c>
      <c r="R148" s="82">
        <f>PROTOKOŁY!H146</f>
        <v>0</v>
      </c>
      <c r="S148" s="82">
        <f t="shared" si="11"/>
        <v>0</v>
      </c>
      <c r="T148" s="73">
        <v>1.5399999999999998E-05</v>
      </c>
      <c r="U148" s="83">
        <v>145</v>
      </c>
    </row>
    <row r="149" spans="2:21" ht="12.75">
      <c r="B149" s="78">
        <v>146</v>
      </c>
      <c r="C149" s="79">
        <f t="shared" si="8"/>
        <v>0</v>
      </c>
      <c r="D149" s="80" t="e">
        <f>VLOOKUP(C149,PROTOKOŁY!$B$2:$D$300,3,FALSE)</f>
        <v>#N/A</v>
      </c>
      <c r="E149" s="81">
        <f t="shared" si="9"/>
        <v>2.31E-05</v>
      </c>
      <c r="O149" s="75">
        <f t="shared" si="10"/>
        <v>1.55E-05</v>
      </c>
      <c r="P149" s="73">
        <f>PROTOKOŁY!B147</f>
        <v>0</v>
      </c>
      <c r="R149" s="82">
        <f>PROTOKOŁY!H147</f>
        <v>0</v>
      </c>
      <c r="S149" s="82">
        <f t="shared" si="11"/>
        <v>0</v>
      </c>
      <c r="T149" s="73">
        <v>1.55E-05</v>
      </c>
      <c r="U149" s="83">
        <v>146</v>
      </c>
    </row>
    <row r="150" spans="2:21" ht="12.75">
      <c r="B150" s="78">
        <v>147</v>
      </c>
      <c r="C150" s="79">
        <f t="shared" si="8"/>
        <v>0</v>
      </c>
      <c r="D150" s="80" t="e">
        <f>VLOOKUP(C150,PROTOKOŁY!$B$2:$D$300,3,FALSE)</f>
        <v>#N/A</v>
      </c>
      <c r="E150" s="81">
        <f t="shared" si="9"/>
        <v>2.3E-05</v>
      </c>
      <c r="O150" s="75">
        <f t="shared" si="10"/>
        <v>1.56E-05</v>
      </c>
      <c r="P150" s="73">
        <f>PROTOKOŁY!B148</f>
        <v>0</v>
      </c>
      <c r="R150" s="82">
        <f>PROTOKOŁY!H148</f>
        <v>0</v>
      </c>
      <c r="S150" s="82">
        <f t="shared" si="11"/>
        <v>0</v>
      </c>
      <c r="T150" s="73">
        <v>1.56E-05</v>
      </c>
      <c r="U150" s="83">
        <v>147</v>
      </c>
    </row>
    <row r="151" spans="2:21" ht="12.75">
      <c r="B151" s="78">
        <v>148</v>
      </c>
      <c r="C151" s="79">
        <f t="shared" si="8"/>
        <v>0</v>
      </c>
      <c r="D151" s="80" t="e">
        <f>VLOOKUP(C151,PROTOKOŁY!$B$2:$D$300,3,FALSE)</f>
        <v>#N/A</v>
      </c>
      <c r="E151" s="81">
        <f t="shared" si="9"/>
        <v>2.29E-05</v>
      </c>
      <c r="O151" s="75">
        <f t="shared" si="10"/>
        <v>1.57E-05</v>
      </c>
      <c r="P151" s="73">
        <f>PROTOKOŁY!B149</f>
        <v>0</v>
      </c>
      <c r="R151" s="82">
        <f>PROTOKOŁY!H149</f>
        <v>0</v>
      </c>
      <c r="S151" s="82">
        <f t="shared" si="11"/>
        <v>0</v>
      </c>
      <c r="T151" s="73">
        <v>1.57E-05</v>
      </c>
      <c r="U151" s="83">
        <v>148</v>
      </c>
    </row>
    <row r="152" spans="2:21" ht="12.75">
      <c r="B152" s="78">
        <v>149</v>
      </c>
      <c r="C152" s="79">
        <f t="shared" si="8"/>
        <v>0</v>
      </c>
      <c r="D152" s="80" t="e">
        <f>VLOOKUP(C152,PROTOKOŁY!$B$2:$D$300,3,FALSE)</f>
        <v>#N/A</v>
      </c>
      <c r="E152" s="81">
        <f t="shared" si="9"/>
        <v>2.28E-05</v>
      </c>
      <c r="O152" s="75">
        <f t="shared" si="10"/>
        <v>1.5799999999999998E-05</v>
      </c>
      <c r="P152" s="73">
        <f>PROTOKOŁY!B150</f>
        <v>0</v>
      </c>
      <c r="R152" s="82">
        <f>PROTOKOŁY!H150</f>
        <v>0</v>
      </c>
      <c r="S152" s="82">
        <f t="shared" si="11"/>
        <v>0</v>
      </c>
      <c r="T152" s="73">
        <v>1.5799999999999998E-05</v>
      </c>
      <c r="U152" s="83">
        <v>149</v>
      </c>
    </row>
    <row r="153" spans="2:21" ht="12.75">
      <c r="B153" s="78">
        <v>150</v>
      </c>
      <c r="C153" s="79">
        <f t="shared" si="8"/>
        <v>0</v>
      </c>
      <c r="D153" s="80" t="e">
        <f>VLOOKUP(C153,PROTOKOŁY!$B$2:$D$300,3,FALSE)</f>
        <v>#N/A</v>
      </c>
      <c r="E153" s="81">
        <f t="shared" si="9"/>
        <v>2.27E-05</v>
      </c>
      <c r="O153" s="75">
        <f t="shared" si="10"/>
        <v>1.59E-05</v>
      </c>
      <c r="P153" s="73">
        <f>PROTOKOŁY!B151</f>
        <v>0</v>
      </c>
      <c r="R153" s="82">
        <f>PROTOKOŁY!H151</f>
        <v>0</v>
      </c>
      <c r="S153" s="82">
        <f t="shared" si="11"/>
        <v>0</v>
      </c>
      <c r="T153" s="73">
        <v>1.59E-05</v>
      </c>
      <c r="U153" s="83">
        <v>150</v>
      </c>
    </row>
    <row r="154" spans="2:21" ht="12.75">
      <c r="B154" s="78">
        <v>151</v>
      </c>
      <c r="C154" s="79">
        <f t="shared" si="8"/>
        <v>0</v>
      </c>
      <c r="D154" s="80" t="e">
        <f>VLOOKUP(C154,PROTOKOŁY!$B$2:$D$300,3,FALSE)</f>
        <v>#N/A</v>
      </c>
      <c r="E154" s="81">
        <f t="shared" si="9"/>
        <v>2.26E-05</v>
      </c>
      <c r="O154" s="75">
        <f t="shared" si="10"/>
        <v>1.6E-05</v>
      </c>
      <c r="P154" s="73">
        <f>PROTOKOŁY!B152</f>
        <v>0</v>
      </c>
      <c r="R154" s="82">
        <f>PROTOKOŁY!H152</f>
        <v>0</v>
      </c>
      <c r="S154" s="82">
        <f t="shared" si="11"/>
        <v>0</v>
      </c>
      <c r="T154" s="73">
        <v>1.6E-05</v>
      </c>
      <c r="U154" s="83">
        <v>151</v>
      </c>
    </row>
    <row r="155" spans="2:21" ht="12.75">
      <c r="B155" s="78">
        <v>152</v>
      </c>
      <c r="C155" s="79">
        <f t="shared" si="8"/>
        <v>0</v>
      </c>
      <c r="D155" s="80" t="e">
        <f>VLOOKUP(C155,PROTOKOŁY!$B$2:$D$300,3,FALSE)</f>
        <v>#N/A</v>
      </c>
      <c r="E155" s="81">
        <f t="shared" si="9"/>
        <v>2.2499999999999998E-05</v>
      </c>
      <c r="O155" s="75">
        <f t="shared" si="10"/>
        <v>1.61E-05</v>
      </c>
      <c r="P155" s="73">
        <f>PROTOKOŁY!B153</f>
        <v>0</v>
      </c>
      <c r="R155" s="82">
        <f>PROTOKOŁY!H153</f>
        <v>0</v>
      </c>
      <c r="S155" s="82">
        <f t="shared" si="11"/>
        <v>0</v>
      </c>
      <c r="T155" s="73">
        <v>1.61E-05</v>
      </c>
      <c r="U155" s="83">
        <v>152</v>
      </c>
    </row>
    <row r="156" spans="2:21" ht="12.75">
      <c r="B156" s="78">
        <v>153</v>
      </c>
      <c r="C156" s="79">
        <f t="shared" si="8"/>
        <v>0</v>
      </c>
      <c r="D156" s="80" t="e">
        <f>VLOOKUP(C156,PROTOKOŁY!$B$2:$D$300,3,FALSE)</f>
        <v>#N/A</v>
      </c>
      <c r="E156" s="81">
        <f t="shared" si="9"/>
        <v>2.24E-05</v>
      </c>
      <c r="O156" s="75">
        <f t="shared" si="10"/>
        <v>1.62E-05</v>
      </c>
      <c r="P156" s="73">
        <f>PROTOKOŁY!B154</f>
        <v>0</v>
      </c>
      <c r="R156" s="82">
        <f>PROTOKOŁY!H154</f>
        <v>0</v>
      </c>
      <c r="S156" s="82">
        <f t="shared" si="11"/>
        <v>0</v>
      </c>
      <c r="T156" s="73">
        <v>1.62E-05</v>
      </c>
      <c r="U156" s="83">
        <v>153</v>
      </c>
    </row>
    <row r="157" spans="2:21" ht="12.75">
      <c r="B157" s="78">
        <v>154</v>
      </c>
      <c r="C157" s="79">
        <f t="shared" si="8"/>
        <v>0</v>
      </c>
      <c r="D157" s="80" t="e">
        <f>VLOOKUP(C157,PROTOKOŁY!$B$2:$D$300,3,FALSE)</f>
        <v>#N/A</v>
      </c>
      <c r="E157" s="81">
        <f t="shared" si="9"/>
        <v>2.23E-05</v>
      </c>
      <c r="O157" s="75">
        <f t="shared" si="10"/>
        <v>1.63E-05</v>
      </c>
      <c r="P157" s="73">
        <f>PROTOKOŁY!B155</f>
        <v>0</v>
      </c>
      <c r="R157" s="82">
        <f>PROTOKOŁY!H155</f>
        <v>0</v>
      </c>
      <c r="S157" s="82">
        <f t="shared" si="11"/>
        <v>0</v>
      </c>
      <c r="T157" s="73">
        <v>1.63E-05</v>
      </c>
      <c r="U157" s="83">
        <v>154</v>
      </c>
    </row>
    <row r="158" spans="2:21" ht="12.75">
      <c r="B158" s="78">
        <v>155</v>
      </c>
      <c r="C158" s="79">
        <f t="shared" si="8"/>
        <v>0</v>
      </c>
      <c r="D158" s="80" t="e">
        <f>VLOOKUP(C158,PROTOKOŁY!$B$2:$D$300,3,FALSE)</f>
        <v>#N/A</v>
      </c>
      <c r="E158" s="81">
        <f t="shared" si="9"/>
        <v>2.22E-05</v>
      </c>
      <c r="O158" s="75">
        <f t="shared" si="10"/>
        <v>1.64E-05</v>
      </c>
      <c r="P158" s="73">
        <f>PROTOKOŁY!B156</f>
        <v>0</v>
      </c>
      <c r="R158" s="82">
        <f>PROTOKOŁY!H156</f>
        <v>0</v>
      </c>
      <c r="S158" s="82">
        <f t="shared" si="11"/>
        <v>0</v>
      </c>
      <c r="T158" s="73">
        <v>1.64E-05</v>
      </c>
      <c r="U158" s="83">
        <v>155</v>
      </c>
    </row>
    <row r="159" spans="2:21" ht="12.75">
      <c r="B159" s="78">
        <v>156</v>
      </c>
      <c r="C159" s="79">
        <f t="shared" si="8"/>
        <v>0</v>
      </c>
      <c r="D159" s="80" t="e">
        <f>VLOOKUP(C159,PROTOKOŁY!$B$2:$D$300,3,FALSE)</f>
        <v>#N/A</v>
      </c>
      <c r="E159" s="81">
        <f t="shared" si="9"/>
        <v>2.21E-05</v>
      </c>
      <c r="O159" s="75">
        <f t="shared" si="10"/>
        <v>1.65E-05</v>
      </c>
      <c r="P159" s="73">
        <f>PROTOKOŁY!B157</f>
        <v>0</v>
      </c>
      <c r="R159" s="82">
        <f>PROTOKOŁY!H157</f>
        <v>0</v>
      </c>
      <c r="S159" s="82">
        <f t="shared" si="11"/>
        <v>0</v>
      </c>
      <c r="T159" s="73">
        <v>1.65E-05</v>
      </c>
      <c r="U159" s="83">
        <v>156</v>
      </c>
    </row>
    <row r="160" spans="2:21" ht="12.75">
      <c r="B160" s="78">
        <v>157</v>
      </c>
      <c r="C160" s="79">
        <f t="shared" si="8"/>
        <v>0</v>
      </c>
      <c r="D160" s="80" t="e">
        <f>VLOOKUP(C160,PROTOKOŁY!$B$2:$D$300,3,FALSE)</f>
        <v>#N/A</v>
      </c>
      <c r="E160" s="81">
        <f t="shared" si="9"/>
        <v>2.2E-05</v>
      </c>
      <c r="O160" s="75">
        <f t="shared" si="10"/>
        <v>1.66E-05</v>
      </c>
      <c r="P160" s="73">
        <f>PROTOKOŁY!B158</f>
        <v>0</v>
      </c>
      <c r="R160" s="82">
        <f>PROTOKOŁY!H158</f>
        <v>0</v>
      </c>
      <c r="S160" s="82">
        <f t="shared" si="11"/>
        <v>0</v>
      </c>
      <c r="T160" s="73">
        <v>1.66E-05</v>
      </c>
      <c r="U160" s="83">
        <v>157</v>
      </c>
    </row>
    <row r="161" spans="2:21" ht="12.75">
      <c r="B161" s="78">
        <v>158</v>
      </c>
      <c r="C161" s="79">
        <f t="shared" si="8"/>
        <v>0</v>
      </c>
      <c r="D161" s="80" t="e">
        <f>VLOOKUP(C161,PROTOKOŁY!$B$2:$D$300,3,FALSE)</f>
        <v>#N/A</v>
      </c>
      <c r="E161" s="81">
        <f t="shared" si="9"/>
        <v>2.19E-05</v>
      </c>
      <c r="O161" s="75">
        <f t="shared" si="10"/>
        <v>1.67E-05</v>
      </c>
      <c r="P161" s="73">
        <f>PROTOKOŁY!B159</f>
        <v>0</v>
      </c>
      <c r="R161" s="82">
        <f>PROTOKOŁY!H159</f>
        <v>0</v>
      </c>
      <c r="S161" s="82">
        <f t="shared" si="11"/>
        <v>0</v>
      </c>
      <c r="T161" s="73">
        <v>1.67E-05</v>
      </c>
      <c r="U161" s="83">
        <v>158</v>
      </c>
    </row>
    <row r="162" spans="2:21" ht="12.75">
      <c r="B162" s="78">
        <v>159</v>
      </c>
      <c r="C162" s="79">
        <f t="shared" si="8"/>
        <v>0</v>
      </c>
      <c r="D162" s="80" t="e">
        <f>VLOOKUP(C162,PROTOKOŁY!$B$2:$D$300,3,FALSE)</f>
        <v>#N/A</v>
      </c>
      <c r="E162" s="81">
        <f t="shared" si="9"/>
        <v>2.1799999999999998E-05</v>
      </c>
      <c r="O162" s="75">
        <f t="shared" si="10"/>
        <v>1.68E-05</v>
      </c>
      <c r="P162" s="73">
        <f>PROTOKOŁY!B160</f>
        <v>0</v>
      </c>
      <c r="R162" s="82">
        <f>PROTOKOŁY!H160</f>
        <v>0</v>
      </c>
      <c r="S162" s="82">
        <f t="shared" si="11"/>
        <v>0</v>
      </c>
      <c r="T162" s="73">
        <v>1.68E-05</v>
      </c>
      <c r="U162" s="83">
        <v>159</v>
      </c>
    </row>
    <row r="163" spans="2:21" ht="12.75">
      <c r="B163" s="78">
        <v>160</v>
      </c>
      <c r="C163" s="79">
        <f t="shared" si="8"/>
        <v>0</v>
      </c>
      <c r="D163" s="80" t="e">
        <f>VLOOKUP(C163,PROTOKOŁY!$B$2:$D$300,3,FALSE)</f>
        <v>#N/A</v>
      </c>
      <c r="E163" s="81">
        <f t="shared" si="9"/>
        <v>2.17E-05</v>
      </c>
      <c r="O163" s="75">
        <f t="shared" si="10"/>
        <v>1.69E-05</v>
      </c>
      <c r="P163" s="73">
        <f>PROTOKOŁY!B161</f>
        <v>0</v>
      </c>
      <c r="R163" s="82">
        <f>PROTOKOŁY!H161</f>
        <v>0</v>
      </c>
      <c r="S163" s="82">
        <f t="shared" si="11"/>
        <v>0</v>
      </c>
      <c r="T163" s="73">
        <v>1.69E-05</v>
      </c>
      <c r="U163" s="83">
        <v>160</v>
      </c>
    </row>
    <row r="164" spans="2:21" ht="12.75">
      <c r="B164" s="78">
        <v>161</v>
      </c>
      <c r="C164" s="79">
        <f t="shared" si="8"/>
        <v>0</v>
      </c>
      <c r="D164" s="80" t="e">
        <f>VLOOKUP(C164,PROTOKOŁY!$B$2:$D$300,3,FALSE)</f>
        <v>#N/A</v>
      </c>
      <c r="E164" s="81">
        <f t="shared" si="9"/>
        <v>2.16E-05</v>
      </c>
      <c r="O164" s="75">
        <f t="shared" si="10"/>
        <v>1.7E-05</v>
      </c>
      <c r="P164" s="73">
        <f>PROTOKOŁY!B162</f>
        <v>0</v>
      </c>
      <c r="R164" s="82">
        <f>PROTOKOŁY!H162</f>
        <v>0</v>
      </c>
      <c r="S164" s="82">
        <f t="shared" si="11"/>
        <v>0</v>
      </c>
      <c r="T164" s="73">
        <v>1.7E-05</v>
      </c>
      <c r="U164" s="83">
        <v>161</v>
      </c>
    </row>
    <row r="165" spans="2:21" ht="12.75">
      <c r="B165" s="78">
        <v>162</v>
      </c>
      <c r="C165" s="79">
        <f t="shared" si="8"/>
        <v>0</v>
      </c>
      <c r="D165" s="80" t="e">
        <f>VLOOKUP(C165,PROTOKOŁY!$B$2:$D$300,3,FALSE)</f>
        <v>#N/A</v>
      </c>
      <c r="E165" s="81">
        <f t="shared" si="9"/>
        <v>2.15E-05</v>
      </c>
      <c r="O165" s="75">
        <f t="shared" si="10"/>
        <v>1.71E-05</v>
      </c>
      <c r="P165" s="73">
        <f>PROTOKOŁY!B163</f>
        <v>0</v>
      </c>
      <c r="R165" s="82">
        <f>PROTOKOŁY!H163</f>
        <v>0</v>
      </c>
      <c r="S165" s="82">
        <f t="shared" si="11"/>
        <v>0</v>
      </c>
      <c r="T165" s="73">
        <v>1.71E-05</v>
      </c>
      <c r="U165" s="83">
        <v>162</v>
      </c>
    </row>
    <row r="166" spans="2:21" ht="12.75">
      <c r="B166" s="78">
        <v>163</v>
      </c>
      <c r="C166" s="79">
        <f t="shared" si="8"/>
        <v>0</v>
      </c>
      <c r="D166" s="80" t="e">
        <f>VLOOKUP(C166,PROTOKOŁY!$B$2:$D$300,3,FALSE)</f>
        <v>#N/A</v>
      </c>
      <c r="E166" s="81">
        <f t="shared" si="9"/>
        <v>2.14E-05</v>
      </c>
      <c r="O166" s="75">
        <f t="shared" si="10"/>
        <v>1.72E-05</v>
      </c>
      <c r="P166" s="73">
        <f>PROTOKOŁY!B164</f>
        <v>0</v>
      </c>
      <c r="R166" s="82">
        <f>PROTOKOŁY!H164</f>
        <v>0</v>
      </c>
      <c r="S166" s="82">
        <f t="shared" si="11"/>
        <v>0</v>
      </c>
      <c r="T166" s="73">
        <v>1.72E-05</v>
      </c>
      <c r="U166" s="83">
        <v>163</v>
      </c>
    </row>
    <row r="167" spans="2:21" ht="12.75">
      <c r="B167" s="78">
        <v>164</v>
      </c>
      <c r="C167" s="79">
        <f t="shared" si="8"/>
        <v>0</v>
      </c>
      <c r="D167" s="80" t="e">
        <f>VLOOKUP(C167,PROTOKOŁY!$B$2:$D$300,3,FALSE)</f>
        <v>#N/A</v>
      </c>
      <c r="E167" s="81">
        <f t="shared" si="9"/>
        <v>2.13E-05</v>
      </c>
      <c r="O167" s="75">
        <f t="shared" si="10"/>
        <v>1.73E-05</v>
      </c>
      <c r="P167" s="73">
        <f>PROTOKOŁY!B165</f>
        <v>0</v>
      </c>
      <c r="R167" s="82">
        <f>PROTOKOŁY!H165</f>
        <v>0</v>
      </c>
      <c r="S167" s="82">
        <f t="shared" si="11"/>
        <v>0</v>
      </c>
      <c r="T167" s="73">
        <v>1.73E-05</v>
      </c>
      <c r="U167" s="83">
        <v>164</v>
      </c>
    </row>
    <row r="168" spans="2:21" ht="12.75">
      <c r="B168" s="78">
        <v>165</v>
      </c>
      <c r="C168" s="79">
        <f t="shared" si="8"/>
        <v>0</v>
      </c>
      <c r="D168" s="80" t="e">
        <f>VLOOKUP(C168,PROTOKOŁY!$B$2:$D$300,3,FALSE)</f>
        <v>#N/A</v>
      </c>
      <c r="E168" s="81">
        <f t="shared" si="9"/>
        <v>2.12E-05</v>
      </c>
      <c r="O168" s="75">
        <f t="shared" si="10"/>
        <v>1.74E-05</v>
      </c>
      <c r="P168" s="73">
        <f>PROTOKOŁY!B166</f>
        <v>0</v>
      </c>
      <c r="R168" s="82">
        <f>PROTOKOŁY!H166</f>
        <v>0</v>
      </c>
      <c r="S168" s="82">
        <f t="shared" si="11"/>
        <v>0</v>
      </c>
      <c r="T168" s="73">
        <v>1.74E-05</v>
      </c>
      <c r="U168" s="83">
        <v>165</v>
      </c>
    </row>
    <row r="169" spans="2:21" ht="12.75">
      <c r="B169" s="78">
        <v>166</v>
      </c>
      <c r="C169" s="79">
        <f t="shared" si="8"/>
        <v>0</v>
      </c>
      <c r="D169" s="80" t="e">
        <f>VLOOKUP(C169,PROTOKOŁY!$B$2:$D$300,3,FALSE)</f>
        <v>#N/A</v>
      </c>
      <c r="E169" s="81">
        <f t="shared" si="9"/>
        <v>2.11E-05</v>
      </c>
      <c r="O169" s="75">
        <f t="shared" si="10"/>
        <v>1.75E-05</v>
      </c>
      <c r="P169" s="73">
        <f>PROTOKOŁY!B167</f>
        <v>0</v>
      </c>
      <c r="R169" s="82">
        <f>PROTOKOŁY!H167</f>
        <v>0</v>
      </c>
      <c r="S169" s="82">
        <f t="shared" si="11"/>
        <v>0</v>
      </c>
      <c r="T169" s="73">
        <v>1.75E-05</v>
      </c>
      <c r="U169" s="83">
        <v>166</v>
      </c>
    </row>
    <row r="170" spans="2:21" ht="12.75">
      <c r="B170" s="78">
        <v>167</v>
      </c>
      <c r="C170" s="79">
        <f t="shared" si="8"/>
        <v>0</v>
      </c>
      <c r="D170" s="80" t="e">
        <f>VLOOKUP(C170,PROTOKOŁY!$B$2:$D$300,3,FALSE)</f>
        <v>#N/A</v>
      </c>
      <c r="E170" s="81">
        <f t="shared" si="9"/>
        <v>2.1E-05</v>
      </c>
      <c r="O170" s="75">
        <f t="shared" si="10"/>
        <v>1.76E-05</v>
      </c>
      <c r="P170" s="73">
        <f>PROTOKOŁY!B168</f>
        <v>0</v>
      </c>
      <c r="R170" s="82">
        <f>PROTOKOŁY!H168</f>
        <v>0</v>
      </c>
      <c r="S170" s="82">
        <f t="shared" si="11"/>
        <v>0</v>
      </c>
      <c r="T170" s="73">
        <v>1.76E-05</v>
      </c>
      <c r="U170" s="83">
        <v>167</v>
      </c>
    </row>
    <row r="171" spans="2:21" ht="12.75">
      <c r="B171" s="78">
        <v>168</v>
      </c>
      <c r="C171" s="79">
        <f t="shared" si="8"/>
        <v>0</v>
      </c>
      <c r="D171" s="80" t="e">
        <f>VLOOKUP(C171,PROTOKOŁY!$B$2:$D$300,3,FALSE)</f>
        <v>#N/A</v>
      </c>
      <c r="E171" s="81">
        <f t="shared" si="9"/>
        <v>2.09E-05</v>
      </c>
      <c r="O171" s="75">
        <f t="shared" si="10"/>
        <v>1.77E-05</v>
      </c>
      <c r="P171" s="73">
        <f>PROTOKOŁY!B169</f>
        <v>0</v>
      </c>
      <c r="R171" s="82">
        <f>PROTOKOŁY!H169</f>
        <v>0</v>
      </c>
      <c r="S171" s="82">
        <f t="shared" si="11"/>
        <v>0</v>
      </c>
      <c r="T171" s="73">
        <v>1.77E-05</v>
      </c>
      <c r="U171" s="83">
        <v>168</v>
      </c>
    </row>
    <row r="172" spans="2:21" ht="12.75">
      <c r="B172" s="78">
        <v>169</v>
      </c>
      <c r="C172" s="79">
        <f t="shared" si="8"/>
        <v>0</v>
      </c>
      <c r="D172" s="80" t="e">
        <f>VLOOKUP(C172,PROTOKOŁY!$B$2:$D$300,3,FALSE)</f>
        <v>#N/A</v>
      </c>
      <c r="E172" s="81">
        <f t="shared" si="9"/>
        <v>2.08E-05</v>
      </c>
      <c r="O172" s="75">
        <f t="shared" si="10"/>
        <v>1.78E-05</v>
      </c>
      <c r="P172" s="73">
        <f>PROTOKOŁY!B170</f>
        <v>0</v>
      </c>
      <c r="R172" s="82">
        <f>PROTOKOŁY!H170</f>
        <v>0</v>
      </c>
      <c r="S172" s="82">
        <f t="shared" si="11"/>
        <v>0</v>
      </c>
      <c r="T172" s="73">
        <v>1.78E-05</v>
      </c>
      <c r="U172" s="83">
        <v>169</v>
      </c>
    </row>
    <row r="173" spans="2:21" ht="12.75">
      <c r="B173" s="78">
        <v>170</v>
      </c>
      <c r="C173" s="79">
        <f t="shared" si="8"/>
        <v>0</v>
      </c>
      <c r="D173" s="80" t="e">
        <f>VLOOKUP(C173,PROTOKOŁY!$B$2:$D$300,3,FALSE)</f>
        <v>#N/A</v>
      </c>
      <c r="E173" s="81">
        <f t="shared" si="9"/>
        <v>2.07E-05</v>
      </c>
      <c r="O173" s="75">
        <f t="shared" si="10"/>
        <v>1.79E-05</v>
      </c>
      <c r="P173" s="73">
        <f>PROTOKOŁY!B171</f>
        <v>0</v>
      </c>
      <c r="R173" s="82">
        <f>PROTOKOŁY!H171</f>
        <v>0</v>
      </c>
      <c r="S173" s="82">
        <f t="shared" si="11"/>
        <v>0</v>
      </c>
      <c r="T173" s="73">
        <v>1.79E-05</v>
      </c>
      <c r="U173" s="83">
        <v>170</v>
      </c>
    </row>
    <row r="174" spans="2:21" ht="12.75">
      <c r="B174" s="78">
        <v>171</v>
      </c>
      <c r="C174" s="79">
        <f t="shared" si="8"/>
        <v>0</v>
      </c>
      <c r="D174" s="80" t="e">
        <f>VLOOKUP(C174,PROTOKOŁY!$B$2:$D$300,3,FALSE)</f>
        <v>#N/A</v>
      </c>
      <c r="E174" s="81">
        <f t="shared" si="9"/>
        <v>2.06E-05</v>
      </c>
      <c r="O174" s="75">
        <f t="shared" si="10"/>
        <v>1.8E-05</v>
      </c>
      <c r="P174" s="73">
        <f>PROTOKOŁY!B172</f>
        <v>0</v>
      </c>
      <c r="R174" s="82">
        <f>PROTOKOŁY!H172</f>
        <v>0</v>
      </c>
      <c r="S174" s="82">
        <f t="shared" si="11"/>
        <v>0</v>
      </c>
      <c r="T174" s="73">
        <v>1.8E-05</v>
      </c>
      <c r="U174" s="83">
        <v>171</v>
      </c>
    </row>
    <row r="175" spans="2:21" ht="12.75">
      <c r="B175" s="78">
        <v>172</v>
      </c>
      <c r="C175" s="79">
        <f t="shared" si="8"/>
        <v>0</v>
      </c>
      <c r="D175" s="80" t="e">
        <f>VLOOKUP(C175,PROTOKOŁY!$B$2:$D$300,3,FALSE)</f>
        <v>#N/A</v>
      </c>
      <c r="E175" s="81">
        <f t="shared" si="9"/>
        <v>2.05E-05</v>
      </c>
      <c r="O175" s="75">
        <f t="shared" si="10"/>
        <v>1.81E-05</v>
      </c>
      <c r="P175" s="73">
        <f>PROTOKOŁY!B173</f>
        <v>0</v>
      </c>
      <c r="R175" s="82">
        <f>PROTOKOŁY!H173</f>
        <v>0</v>
      </c>
      <c r="S175" s="82">
        <f t="shared" si="11"/>
        <v>0</v>
      </c>
      <c r="T175" s="73">
        <v>1.81E-05</v>
      </c>
      <c r="U175" s="83">
        <v>172</v>
      </c>
    </row>
    <row r="176" spans="2:21" ht="12.75">
      <c r="B176" s="78">
        <v>173</v>
      </c>
      <c r="C176" s="79">
        <f t="shared" si="8"/>
        <v>0</v>
      </c>
      <c r="D176" s="80" t="e">
        <f>VLOOKUP(C176,PROTOKOŁY!$B$2:$D$300,3,FALSE)</f>
        <v>#N/A</v>
      </c>
      <c r="E176" s="81">
        <f t="shared" si="9"/>
        <v>2.04E-05</v>
      </c>
      <c r="O176" s="75">
        <f t="shared" si="10"/>
        <v>1.82E-05</v>
      </c>
      <c r="P176" s="73">
        <f>PROTOKOŁY!B174</f>
        <v>0</v>
      </c>
      <c r="R176" s="82">
        <f>PROTOKOŁY!H174</f>
        <v>0</v>
      </c>
      <c r="S176" s="82">
        <f t="shared" si="11"/>
        <v>0</v>
      </c>
      <c r="T176" s="73">
        <v>1.82E-05</v>
      </c>
      <c r="U176" s="83">
        <v>173</v>
      </c>
    </row>
    <row r="177" spans="2:21" ht="12.75">
      <c r="B177" s="78">
        <v>174</v>
      </c>
      <c r="C177" s="79">
        <f t="shared" si="8"/>
        <v>0</v>
      </c>
      <c r="D177" s="80" t="e">
        <f>VLOOKUP(C177,PROTOKOŁY!$B$2:$D$300,3,FALSE)</f>
        <v>#N/A</v>
      </c>
      <c r="E177" s="81">
        <f t="shared" si="9"/>
        <v>2.03E-05</v>
      </c>
      <c r="O177" s="75">
        <f t="shared" si="10"/>
        <v>1.83E-05</v>
      </c>
      <c r="P177" s="73">
        <f>PROTOKOŁY!B175</f>
        <v>0</v>
      </c>
      <c r="R177" s="82">
        <f>PROTOKOŁY!H175</f>
        <v>0</v>
      </c>
      <c r="S177" s="82">
        <f t="shared" si="11"/>
        <v>0</v>
      </c>
      <c r="T177" s="73">
        <v>1.83E-05</v>
      </c>
      <c r="U177" s="83">
        <v>174</v>
      </c>
    </row>
    <row r="178" spans="2:21" ht="12.75">
      <c r="B178" s="78">
        <v>175</v>
      </c>
      <c r="C178" s="79">
        <f t="shared" si="8"/>
        <v>0</v>
      </c>
      <c r="D178" s="80" t="e">
        <f>VLOOKUP(C178,PROTOKOŁY!$B$2:$D$300,3,FALSE)</f>
        <v>#N/A</v>
      </c>
      <c r="E178" s="81">
        <f t="shared" si="9"/>
        <v>2.02E-05</v>
      </c>
      <c r="O178" s="75">
        <f t="shared" si="10"/>
        <v>1.84E-05</v>
      </c>
      <c r="P178" s="73">
        <f>PROTOKOŁY!B176</f>
        <v>0</v>
      </c>
      <c r="R178" s="82">
        <f>PROTOKOŁY!H176</f>
        <v>0</v>
      </c>
      <c r="S178" s="82">
        <f t="shared" si="11"/>
        <v>0</v>
      </c>
      <c r="T178" s="73">
        <v>1.84E-05</v>
      </c>
      <c r="U178" s="83">
        <v>175</v>
      </c>
    </row>
    <row r="179" spans="2:21" ht="12.75">
      <c r="B179" s="78">
        <v>176</v>
      </c>
      <c r="C179" s="79">
        <f t="shared" si="8"/>
        <v>0</v>
      </c>
      <c r="D179" s="80" t="e">
        <f>VLOOKUP(C179,PROTOKOŁY!$B$2:$D$300,3,FALSE)</f>
        <v>#N/A</v>
      </c>
      <c r="E179" s="81">
        <f t="shared" si="9"/>
        <v>2.01E-05</v>
      </c>
      <c r="O179" s="75">
        <f t="shared" si="10"/>
        <v>1.85E-05</v>
      </c>
      <c r="P179" s="73">
        <f>PROTOKOŁY!B177</f>
        <v>0</v>
      </c>
      <c r="R179" s="82">
        <f>PROTOKOŁY!H177</f>
        <v>0</v>
      </c>
      <c r="S179" s="82">
        <f t="shared" si="11"/>
        <v>0</v>
      </c>
      <c r="T179" s="73">
        <v>1.85E-05</v>
      </c>
      <c r="U179" s="83">
        <v>176</v>
      </c>
    </row>
    <row r="180" spans="2:21" ht="12.75">
      <c r="B180" s="78">
        <v>177</v>
      </c>
      <c r="C180" s="79">
        <f t="shared" si="8"/>
        <v>0</v>
      </c>
      <c r="D180" s="80" t="e">
        <f>VLOOKUP(C180,PROTOKOŁY!$B$2:$D$300,3,FALSE)</f>
        <v>#N/A</v>
      </c>
      <c r="E180" s="81">
        <f t="shared" si="9"/>
        <v>1.9999999999999998E-05</v>
      </c>
      <c r="O180" s="75">
        <f t="shared" si="10"/>
        <v>1.86E-05</v>
      </c>
      <c r="P180" s="73">
        <f>PROTOKOŁY!B178</f>
        <v>0</v>
      </c>
      <c r="R180" s="82">
        <f>PROTOKOŁY!H178</f>
        <v>0</v>
      </c>
      <c r="S180" s="82">
        <f t="shared" si="11"/>
        <v>0</v>
      </c>
      <c r="T180" s="73">
        <v>1.86E-05</v>
      </c>
      <c r="U180" s="83">
        <v>177</v>
      </c>
    </row>
    <row r="181" spans="2:21" ht="12.75">
      <c r="B181" s="78">
        <v>178</v>
      </c>
      <c r="C181" s="79">
        <f t="shared" si="8"/>
        <v>0</v>
      </c>
      <c r="D181" s="80" t="e">
        <f>VLOOKUP(C181,PROTOKOŁY!$B$2:$D$300,3,FALSE)</f>
        <v>#N/A</v>
      </c>
      <c r="E181" s="81">
        <f t="shared" si="9"/>
        <v>1.99E-05</v>
      </c>
      <c r="O181" s="75">
        <f t="shared" si="10"/>
        <v>1.87E-05</v>
      </c>
      <c r="P181" s="73">
        <f>PROTOKOŁY!B179</f>
        <v>0</v>
      </c>
      <c r="R181" s="82">
        <f>PROTOKOŁY!H179</f>
        <v>0</v>
      </c>
      <c r="S181" s="82">
        <f t="shared" si="11"/>
        <v>0</v>
      </c>
      <c r="T181" s="73">
        <v>1.87E-05</v>
      </c>
      <c r="U181" s="83">
        <v>178</v>
      </c>
    </row>
    <row r="182" spans="2:21" ht="12.75">
      <c r="B182" s="78">
        <v>179</v>
      </c>
      <c r="C182" s="79">
        <f t="shared" si="8"/>
        <v>0</v>
      </c>
      <c r="D182" s="80" t="e">
        <f>VLOOKUP(C182,PROTOKOŁY!$B$2:$D$300,3,FALSE)</f>
        <v>#N/A</v>
      </c>
      <c r="E182" s="81">
        <f t="shared" si="9"/>
        <v>1.98E-05</v>
      </c>
      <c r="O182" s="75">
        <f t="shared" si="10"/>
        <v>1.88E-05</v>
      </c>
      <c r="P182" s="73">
        <f>PROTOKOŁY!B180</f>
        <v>0</v>
      </c>
      <c r="R182" s="82">
        <f>PROTOKOŁY!H180</f>
        <v>0</v>
      </c>
      <c r="S182" s="82">
        <f t="shared" si="11"/>
        <v>0</v>
      </c>
      <c r="T182" s="73">
        <v>1.88E-05</v>
      </c>
      <c r="U182" s="83">
        <v>179</v>
      </c>
    </row>
    <row r="183" spans="2:21" ht="12.75">
      <c r="B183" s="78">
        <v>180</v>
      </c>
      <c r="C183" s="79">
        <f t="shared" si="8"/>
        <v>0</v>
      </c>
      <c r="D183" s="80" t="e">
        <f>VLOOKUP(C183,PROTOKOŁY!$B$2:$D$300,3,FALSE)</f>
        <v>#N/A</v>
      </c>
      <c r="E183" s="81">
        <f t="shared" si="9"/>
        <v>1.97E-05</v>
      </c>
      <c r="O183" s="75">
        <f t="shared" si="10"/>
        <v>1.89E-05</v>
      </c>
      <c r="P183" s="73">
        <f>PROTOKOŁY!B181</f>
        <v>0</v>
      </c>
      <c r="R183" s="82">
        <f>PROTOKOŁY!H181</f>
        <v>0</v>
      </c>
      <c r="S183" s="82">
        <f t="shared" si="11"/>
        <v>0</v>
      </c>
      <c r="T183" s="73">
        <v>1.89E-05</v>
      </c>
      <c r="U183" s="83">
        <v>180</v>
      </c>
    </row>
    <row r="184" spans="2:21" ht="12.75">
      <c r="B184" s="78">
        <v>181</v>
      </c>
      <c r="C184" s="79">
        <f t="shared" si="8"/>
        <v>0</v>
      </c>
      <c r="D184" s="80" t="e">
        <f>VLOOKUP(C184,PROTOKOŁY!$B$2:$D$300,3,FALSE)</f>
        <v>#N/A</v>
      </c>
      <c r="E184" s="81">
        <f t="shared" si="9"/>
        <v>1.96E-05</v>
      </c>
      <c r="O184" s="75">
        <f t="shared" si="10"/>
        <v>1.9E-05</v>
      </c>
      <c r="P184" s="73">
        <f>PROTOKOŁY!B182</f>
        <v>0</v>
      </c>
      <c r="R184" s="82">
        <f>PROTOKOŁY!H182</f>
        <v>0</v>
      </c>
      <c r="S184" s="82">
        <f t="shared" si="11"/>
        <v>0</v>
      </c>
      <c r="T184" s="73">
        <v>1.9E-05</v>
      </c>
      <c r="U184" s="83">
        <v>181</v>
      </c>
    </row>
    <row r="185" spans="2:21" ht="12.75">
      <c r="B185" s="78">
        <v>182</v>
      </c>
      <c r="C185" s="79">
        <f t="shared" si="8"/>
        <v>0</v>
      </c>
      <c r="D185" s="80" t="e">
        <f>VLOOKUP(C185,PROTOKOŁY!$B$2:$D$300,3,FALSE)</f>
        <v>#N/A</v>
      </c>
      <c r="E185" s="81">
        <f t="shared" si="9"/>
        <v>1.95E-05</v>
      </c>
      <c r="O185" s="75">
        <f t="shared" si="10"/>
        <v>1.91E-05</v>
      </c>
      <c r="P185" s="73">
        <f>PROTOKOŁY!B183</f>
        <v>0</v>
      </c>
      <c r="R185" s="82">
        <f>PROTOKOŁY!H183</f>
        <v>0</v>
      </c>
      <c r="S185" s="82">
        <f t="shared" si="11"/>
        <v>0</v>
      </c>
      <c r="T185" s="73">
        <v>1.91E-05</v>
      </c>
      <c r="U185" s="83">
        <v>182</v>
      </c>
    </row>
    <row r="186" spans="2:21" ht="12.75">
      <c r="B186" s="78">
        <v>183</v>
      </c>
      <c r="C186" s="79">
        <f t="shared" si="8"/>
        <v>0</v>
      </c>
      <c r="D186" s="80" t="e">
        <f>VLOOKUP(C186,PROTOKOŁY!$B$2:$D$300,3,FALSE)</f>
        <v>#N/A</v>
      </c>
      <c r="E186" s="81">
        <f t="shared" si="9"/>
        <v>1.94E-05</v>
      </c>
      <c r="O186" s="75">
        <f t="shared" si="10"/>
        <v>1.92E-05</v>
      </c>
      <c r="P186" s="73">
        <f>PROTOKOŁY!B184</f>
        <v>0</v>
      </c>
      <c r="R186" s="82">
        <f>PROTOKOŁY!H184</f>
        <v>0</v>
      </c>
      <c r="S186" s="82">
        <f t="shared" si="11"/>
        <v>0</v>
      </c>
      <c r="T186" s="73">
        <v>1.92E-05</v>
      </c>
      <c r="U186" s="83">
        <v>183</v>
      </c>
    </row>
    <row r="187" spans="2:21" ht="12.75">
      <c r="B187" s="78">
        <v>184</v>
      </c>
      <c r="C187" s="79">
        <f t="shared" si="8"/>
        <v>0</v>
      </c>
      <c r="D187" s="80" t="e">
        <f>VLOOKUP(C187,PROTOKOŁY!$B$2:$D$300,3,FALSE)</f>
        <v>#N/A</v>
      </c>
      <c r="E187" s="81">
        <f t="shared" si="9"/>
        <v>1.9299999999999998E-05</v>
      </c>
      <c r="O187" s="75">
        <f t="shared" si="10"/>
        <v>1.9299999999999998E-05</v>
      </c>
      <c r="P187" s="73">
        <f>PROTOKOŁY!B185</f>
        <v>0</v>
      </c>
      <c r="R187" s="82">
        <f>PROTOKOŁY!H185</f>
        <v>0</v>
      </c>
      <c r="S187" s="82">
        <f t="shared" si="11"/>
        <v>0</v>
      </c>
      <c r="T187" s="73">
        <v>1.9299999999999998E-05</v>
      </c>
      <c r="U187" s="83">
        <v>184</v>
      </c>
    </row>
    <row r="188" spans="2:21" ht="12.75">
      <c r="B188" s="78">
        <v>185</v>
      </c>
      <c r="C188" s="79">
        <f t="shared" si="8"/>
        <v>0</v>
      </c>
      <c r="D188" s="80" t="e">
        <f>VLOOKUP(C188,PROTOKOŁY!$B$2:$D$300,3,FALSE)</f>
        <v>#N/A</v>
      </c>
      <c r="E188" s="81">
        <f t="shared" si="9"/>
        <v>1.92E-05</v>
      </c>
      <c r="O188" s="75">
        <f t="shared" si="10"/>
        <v>1.94E-05</v>
      </c>
      <c r="P188" s="73">
        <f>PROTOKOŁY!B186</f>
        <v>0</v>
      </c>
      <c r="R188" s="82">
        <f>PROTOKOŁY!H186</f>
        <v>0</v>
      </c>
      <c r="S188" s="82">
        <f t="shared" si="11"/>
        <v>0</v>
      </c>
      <c r="T188" s="73">
        <v>1.94E-05</v>
      </c>
      <c r="U188" s="83">
        <v>185</v>
      </c>
    </row>
    <row r="189" spans="2:21" ht="12.75">
      <c r="B189" s="78">
        <v>186</v>
      </c>
      <c r="C189" s="79">
        <f t="shared" si="8"/>
        <v>0</v>
      </c>
      <c r="D189" s="80" t="e">
        <f>VLOOKUP(C189,PROTOKOŁY!$B$2:$D$300,3,FALSE)</f>
        <v>#N/A</v>
      </c>
      <c r="E189" s="81">
        <f t="shared" si="9"/>
        <v>1.91E-05</v>
      </c>
      <c r="O189" s="75">
        <f t="shared" si="10"/>
        <v>1.95E-05</v>
      </c>
      <c r="P189" s="73">
        <f>PROTOKOŁY!B187</f>
        <v>0</v>
      </c>
      <c r="R189" s="82">
        <f>PROTOKOŁY!H187</f>
        <v>0</v>
      </c>
      <c r="S189" s="82">
        <f t="shared" si="11"/>
        <v>0</v>
      </c>
      <c r="T189" s="73">
        <v>1.95E-05</v>
      </c>
      <c r="U189" s="83">
        <v>186</v>
      </c>
    </row>
    <row r="190" spans="2:21" ht="12.75">
      <c r="B190" s="78">
        <v>187</v>
      </c>
      <c r="C190" s="79">
        <f t="shared" si="8"/>
        <v>0</v>
      </c>
      <c r="D190" s="80" t="e">
        <f>VLOOKUP(C190,PROTOKOŁY!$B$2:$D$300,3,FALSE)</f>
        <v>#N/A</v>
      </c>
      <c r="E190" s="81">
        <f t="shared" si="9"/>
        <v>1.9E-05</v>
      </c>
      <c r="O190" s="75">
        <f t="shared" si="10"/>
        <v>1.96E-05</v>
      </c>
      <c r="P190" s="73">
        <f>PROTOKOŁY!B188</f>
        <v>0</v>
      </c>
      <c r="R190" s="82">
        <f>PROTOKOŁY!H188</f>
        <v>0</v>
      </c>
      <c r="S190" s="82">
        <f t="shared" si="11"/>
        <v>0</v>
      </c>
      <c r="T190" s="73">
        <v>1.96E-05</v>
      </c>
      <c r="U190" s="83">
        <v>187</v>
      </c>
    </row>
    <row r="191" spans="2:21" ht="12.75">
      <c r="B191" s="78">
        <v>188</v>
      </c>
      <c r="C191" s="79">
        <f t="shared" si="8"/>
        <v>0</v>
      </c>
      <c r="D191" s="80" t="e">
        <f>VLOOKUP(C191,PROTOKOŁY!$B$2:$D$300,3,FALSE)</f>
        <v>#N/A</v>
      </c>
      <c r="E191" s="81">
        <f t="shared" si="9"/>
        <v>1.89E-05</v>
      </c>
      <c r="O191" s="75">
        <f t="shared" si="10"/>
        <v>1.97E-05</v>
      </c>
      <c r="P191" s="73">
        <f>PROTOKOŁY!B189</f>
        <v>0</v>
      </c>
      <c r="R191" s="82">
        <f>PROTOKOŁY!H189</f>
        <v>0</v>
      </c>
      <c r="S191" s="82">
        <f t="shared" si="11"/>
        <v>0</v>
      </c>
      <c r="T191" s="73">
        <v>1.97E-05</v>
      </c>
      <c r="U191" s="83">
        <v>188</v>
      </c>
    </row>
    <row r="192" spans="2:21" ht="12.75">
      <c r="B192" s="78">
        <v>189</v>
      </c>
      <c r="C192" s="79">
        <f t="shared" si="8"/>
        <v>0</v>
      </c>
      <c r="D192" s="80" t="e">
        <f>VLOOKUP(C192,PROTOKOŁY!$B$2:$D$300,3,FALSE)</f>
        <v>#N/A</v>
      </c>
      <c r="E192" s="81">
        <f t="shared" si="9"/>
        <v>1.88E-05</v>
      </c>
      <c r="O192" s="75">
        <f t="shared" si="10"/>
        <v>1.98E-05</v>
      </c>
      <c r="P192" s="73">
        <f>PROTOKOŁY!B190</f>
        <v>0</v>
      </c>
      <c r="R192" s="82">
        <f>PROTOKOŁY!H190</f>
        <v>0</v>
      </c>
      <c r="S192" s="82">
        <f t="shared" si="11"/>
        <v>0</v>
      </c>
      <c r="T192" s="73">
        <v>1.98E-05</v>
      </c>
      <c r="U192" s="83">
        <v>189</v>
      </c>
    </row>
    <row r="193" spans="2:21" ht="12.75">
      <c r="B193" s="78">
        <v>190</v>
      </c>
      <c r="C193" s="79">
        <f t="shared" si="8"/>
        <v>0</v>
      </c>
      <c r="D193" s="80" t="e">
        <f>VLOOKUP(C193,PROTOKOŁY!$B$2:$D$300,3,FALSE)</f>
        <v>#N/A</v>
      </c>
      <c r="E193" s="81">
        <f t="shared" si="9"/>
        <v>1.87E-05</v>
      </c>
      <c r="O193" s="75">
        <f t="shared" si="10"/>
        <v>1.99E-05</v>
      </c>
      <c r="P193" s="73">
        <f>PROTOKOŁY!B191</f>
        <v>0</v>
      </c>
      <c r="R193" s="82">
        <f>PROTOKOŁY!H191</f>
        <v>0</v>
      </c>
      <c r="S193" s="82">
        <f t="shared" si="11"/>
        <v>0</v>
      </c>
      <c r="T193" s="73">
        <v>1.99E-05</v>
      </c>
      <c r="U193" s="83">
        <v>190</v>
      </c>
    </row>
    <row r="194" spans="2:21" ht="12.75">
      <c r="B194" s="78">
        <v>191</v>
      </c>
      <c r="C194" s="79">
        <f t="shared" si="8"/>
        <v>0</v>
      </c>
      <c r="D194" s="80" t="e">
        <f>VLOOKUP(C194,PROTOKOŁY!$B$2:$D$300,3,FALSE)</f>
        <v>#N/A</v>
      </c>
      <c r="E194" s="81">
        <f t="shared" si="9"/>
        <v>1.86E-05</v>
      </c>
      <c r="O194" s="75">
        <f t="shared" si="10"/>
        <v>1.9999999999999998E-05</v>
      </c>
      <c r="P194" s="73">
        <f>PROTOKOŁY!B192</f>
        <v>0</v>
      </c>
      <c r="R194" s="82">
        <f>PROTOKOŁY!H192</f>
        <v>0</v>
      </c>
      <c r="S194" s="82">
        <f t="shared" si="11"/>
        <v>0</v>
      </c>
      <c r="T194" s="73">
        <v>1.9999999999999998E-05</v>
      </c>
      <c r="U194" s="83">
        <v>191</v>
      </c>
    </row>
    <row r="195" spans="2:21" ht="12.75">
      <c r="B195" s="78">
        <v>192</v>
      </c>
      <c r="C195" s="79">
        <f t="shared" si="8"/>
        <v>0</v>
      </c>
      <c r="D195" s="80" t="e">
        <f>VLOOKUP(C195,PROTOKOŁY!$B$2:$D$300,3,FALSE)</f>
        <v>#N/A</v>
      </c>
      <c r="E195" s="81">
        <f t="shared" si="9"/>
        <v>1.85E-05</v>
      </c>
      <c r="O195" s="75">
        <f t="shared" si="10"/>
        <v>2.01E-05</v>
      </c>
      <c r="P195" s="73">
        <f>PROTOKOŁY!B193</f>
        <v>0</v>
      </c>
      <c r="R195" s="82">
        <f>PROTOKOŁY!H193</f>
        <v>0</v>
      </c>
      <c r="S195" s="82">
        <f t="shared" si="11"/>
        <v>0</v>
      </c>
      <c r="T195" s="73">
        <v>2.01E-05</v>
      </c>
      <c r="U195" s="83">
        <v>192</v>
      </c>
    </row>
    <row r="196" spans="2:21" ht="12.75">
      <c r="B196" s="78">
        <v>193</v>
      </c>
      <c r="C196" s="79">
        <f aca="true" t="shared" si="12" ref="C196:C260">VLOOKUP(E196,O$4:P$260,2,FALSE)</f>
        <v>0</v>
      </c>
      <c r="D196" s="80" t="e">
        <f>VLOOKUP(C196,PROTOKOŁY!$B$2:$D$300,3,FALSE)</f>
        <v>#N/A</v>
      </c>
      <c r="E196" s="81">
        <f t="shared" si="9"/>
        <v>1.84E-05</v>
      </c>
      <c r="O196" s="75">
        <f t="shared" si="10"/>
        <v>2.02E-05</v>
      </c>
      <c r="P196" s="73">
        <f>PROTOKOŁY!B194</f>
        <v>0</v>
      </c>
      <c r="R196" s="82">
        <f>PROTOKOŁY!H194</f>
        <v>0</v>
      </c>
      <c r="S196" s="82">
        <f t="shared" si="11"/>
        <v>0</v>
      </c>
      <c r="T196" s="73">
        <v>2.02E-05</v>
      </c>
      <c r="U196" s="83">
        <v>193</v>
      </c>
    </row>
    <row r="197" spans="2:21" ht="12.75">
      <c r="B197" s="78">
        <v>194</v>
      </c>
      <c r="C197" s="79">
        <f t="shared" si="12"/>
        <v>0</v>
      </c>
      <c r="D197" s="80" t="e">
        <f>VLOOKUP(C197,PROTOKOŁY!$B$2:$D$300,3,FALSE)</f>
        <v>#N/A</v>
      </c>
      <c r="E197" s="81">
        <f aca="true" t="shared" si="13" ref="E197:E260">LARGE(O$4:O$260,U197)</f>
        <v>1.83E-05</v>
      </c>
      <c r="O197" s="75">
        <f aca="true" t="shared" si="14" ref="O197:O260">S197+T197</f>
        <v>2.03E-05</v>
      </c>
      <c r="P197" s="73">
        <f>PROTOKOŁY!B195</f>
        <v>0</v>
      </c>
      <c r="R197" s="82">
        <f>PROTOKOŁY!H195</f>
        <v>0</v>
      </c>
      <c r="S197" s="82">
        <f aca="true" t="shared" si="15" ref="S197:S260">R197</f>
        <v>0</v>
      </c>
      <c r="T197" s="73">
        <v>2.03E-05</v>
      </c>
      <c r="U197" s="83">
        <v>194</v>
      </c>
    </row>
    <row r="198" spans="2:21" ht="12.75">
      <c r="B198" s="78">
        <v>195</v>
      </c>
      <c r="C198" s="79">
        <f t="shared" si="12"/>
        <v>0</v>
      </c>
      <c r="D198" s="80" t="e">
        <f>VLOOKUP(C198,PROTOKOŁY!$B$2:$D$300,3,FALSE)</f>
        <v>#N/A</v>
      </c>
      <c r="E198" s="81">
        <f t="shared" si="13"/>
        <v>1.82E-05</v>
      </c>
      <c r="O198" s="75">
        <f t="shared" si="14"/>
        <v>2.04E-05</v>
      </c>
      <c r="P198" s="73">
        <f>PROTOKOŁY!B196</f>
        <v>0</v>
      </c>
      <c r="R198" s="82">
        <f>PROTOKOŁY!H196</f>
        <v>0</v>
      </c>
      <c r="S198" s="82">
        <f t="shared" si="15"/>
        <v>0</v>
      </c>
      <c r="T198" s="73">
        <v>2.04E-05</v>
      </c>
      <c r="U198" s="83">
        <v>195</v>
      </c>
    </row>
    <row r="199" spans="2:21" ht="12.75">
      <c r="B199" s="78">
        <v>196</v>
      </c>
      <c r="C199" s="79">
        <f t="shared" si="12"/>
        <v>0</v>
      </c>
      <c r="D199" s="80" t="e">
        <f>VLOOKUP(C199,PROTOKOŁY!$B$2:$D$300,3,FALSE)</f>
        <v>#N/A</v>
      </c>
      <c r="E199" s="81">
        <f t="shared" si="13"/>
        <v>1.81E-05</v>
      </c>
      <c r="O199" s="75">
        <f t="shared" si="14"/>
        <v>2.05E-05</v>
      </c>
      <c r="P199" s="73">
        <f>PROTOKOŁY!B197</f>
        <v>0</v>
      </c>
      <c r="R199" s="82">
        <f>PROTOKOŁY!H197</f>
        <v>0</v>
      </c>
      <c r="S199" s="82">
        <f t="shared" si="15"/>
        <v>0</v>
      </c>
      <c r="T199" s="73">
        <v>2.05E-05</v>
      </c>
      <c r="U199" s="83">
        <v>196</v>
      </c>
    </row>
    <row r="200" spans="2:21" ht="12.75">
      <c r="B200" s="78">
        <v>197</v>
      </c>
      <c r="C200" s="79">
        <f t="shared" si="12"/>
        <v>0</v>
      </c>
      <c r="D200" s="80" t="e">
        <f>VLOOKUP(C200,PROTOKOŁY!$B$2:$D$300,3,FALSE)</f>
        <v>#N/A</v>
      </c>
      <c r="E200" s="81">
        <f t="shared" si="13"/>
        <v>1.8E-05</v>
      </c>
      <c r="O200" s="75">
        <f t="shared" si="14"/>
        <v>2.06E-05</v>
      </c>
      <c r="P200" s="73">
        <f>PROTOKOŁY!B198</f>
        <v>0</v>
      </c>
      <c r="R200" s="82">
        <f>PROTOKOŁY!H198</f>
        <v>0</v>
      </c>
      <c r="S200" s="82">
        <f t="shared" si="15"/>
        <v>0</v>
      </c>
      <c r="T200" s="73">
        <v>2.06E-05</v>
      </c>
      <c r="U200" s="83">
        <v>197</v>
      </c>
    </row>
    <row r="201" spans="2:21" ht="12.75">
      <c r="B201" s="78">
        <v>198</v>
      </c>
      <c r="C201" s="79">
        <f t="shared" si="12"/>
        <v>0</v>
      </c>
      <c r="D201" s="80" t="e">
        <f>VLOOKUP(C201,PROTOKOŁY!$B$2:$D$300,3,FALSE)</f>
        <v>#N/A</v>
      </c>
      <c r="E201" s="81">
        <f t="shared" si="13"/>
        <v>1.79E-05</v>
      </c>
      <c r="O201" s="75">
        <f t="shared" si="14"/>
        <v>2.07E-05</v>
      </c>
      <c r="P201" s="73">
        <f>PROTOKOŁY!B199</f>
        <v>0</v>
      </c>
      <c r="R201" s="82">
        <f>PROTOKOŁY!H199</f>
        <v>0</v>
      </c>
      <c r="S201" s="82">
        <f t="shared" si="15"/>
        <v>0</v>
      </c>
      <c r="T201" s="73">
        <v>2.07E-05</v>
      </c>
      <c r="U201" s="83">
        <v>198</v>
      </c>
    </row>
    <row r="202" spans="2:21" ht="12.75">
      <c r="B202" s="78">
        <v>199</v>
      </c>
      <c r="C202" s="79">
        <f t="shared" si="12"/>
        <v>0</v>
      </c>
      <c r="D202" s="80" t="e">
        <f>VLOOKUP(C202,PROTOKOŁY!$B$2:$D$300,3,FALSE)</f>
        <v>#N/A</v>
      </c>
      <c r="E202" s="81">
        <f t="shared" si="13"/>
        <v>1.78E-05</v>
      </c>
      <c r="O202" s="75">
        <f t="shared" si="14"/>
        <v>2.08E-05</v>
      </c>
      <c r="P202" s="73">
        <f>PROTOKOŁY!B200</f>
        <v>0</v>
      </c>
      <c r="R202" s="82">
        <f>PROTOKOŁY!H200</f>
        <v>0</v>
      </c>
      <c r="S202" s="82">
        <f t="shared" si="15"/>
        <v>0</v>
      </c>
      <c r="T202" s="73">
        <v>2.08E-05</v>
      </c>
      <c r="U202" s="83">
        <v>199</v>
      </c>
    </row>
    <row r="203" spans="2:21" ht="12.75">
      <c r="B203" s="78">
        <v>200</v>
      </c>
      <c r="C203" s="79">
        <f t="shared" si="12"/>
        <v>0</v>
      </c>
      <c r="D203" s="80" t="e">
        <f>VLOOKUP(C203,PROTOKOŁY!$B$2:$D$300,3,FALSE)</f>
        <v>#N/A</v>
      </c>
      <c r="E203" s="81">
        <f t="shared" si="13"/>
        <v>1.77E-05</v>
      </c>
      <c r="O203" s="75">
        <f t="shared" si="14"/>
        <v>2.09E-05</v>
      </c>
      <c r="P203" s="73">
        <f>PROTOKOŁY!B201</f>
        <v>0</v>
      </c>
      <c r="R203" s="82">
        <f>PROTOKOŁY!H201</f>
        <v>0</v>
      </c>
      <c r="S203" s="82">
        <f t="shared" si="15"/>
        <v>0</v>
      </c>
      <c r="T203" s="73">
        <v>2.09E-05</v>
      </c>
      <c r="U203" s="83">
        <v>200</v>
      </c>
    </row>
    <row r="204" spans="2:21" ht="12.75">
      <c r="B204" s="78">
        <v>201</v>
      </c>
      <c r="C204" s="79">
        <f t="shared" si="12"/>
        <v>0</v>
      </c>
      <c r="D204" s="80" t="e">
        <f>VLOOKUP(C204,PROTOKOŁY!$B$2:$D$300,3,FALSE)</f>
        <v>#N/A</v>
      </c>
      <c r="E204" s="81">
        <f t="shared" si="13"/>
        <v>1.76E-05</v>
      </c>
      <c r="O204" s="75">
        <f t="shared" si="14"/>
        <v>2.1E-05</v>
      </c>
      <c r="P204" s="73">
        <f>PROTOKOŁY!B202</f>
        <v>0</v>
      </c>
      <c r="R204" s="82">
        <f>PROTOKOŁY!H202</f>
        <v>0</v>
      </c>
      <c r="S204" s="82">
        <f t="shared" si="15"/>
        <v>0</v>
      </c>
      <c r="T204" s="73">
        <v>2.1E-05</v>
      </c>
      <c r="U204" s="83">
        <v>201</v>
      </c>
    </row>
    <row r="205" spans="2:21" ht="12.75">
      <c r="B205" s="78">
        <v>202</v>
      </c>
      <c r="C205" s="79">
        <f t="shared" si="12"/>
        <v>0</v>
      </c>
      <c r="D205" s="80" t="e">
        <f>VLOOKUP(C205,PROTOKOŁY!$B$2:$D$300,3,FALSE)</f>
        <v>#N/A</v>
      </c>
      <c r="E205" s="81">
        <f t="shared" si="13"/>
        <v>1.75E-05</v>
      </c>
      <c r="O205" s="75">
        <f t="shared" si="14"/>
        <v>2.11E-05</v>
      </c>
      <c r="P205" s="73">
        <f>PROTOKOŁY!B203</f>
        <v>0</v>
      </c>
      <c r="R205" s="82">
        <f>PROTOKOŁY!H203</f>
        <v>0</v>
      </c>
      <c r="S205" s="82">
        <f t="shared" si="15"/>
        <v>0</v>
      </c>
      <c r="T205" s="73">
        <v>2.11E-05</v>
      </c>
      <c r="U205" s="83">
        <v>202</v>
      </c>
    </row>
    <row r="206" spans="2:21" ht="12.75">
      <c r="B206" s="78">
        <v>203</v>
      </c>
      <c r="C206" s="79">
        <f t="shared" si="12"/>
        <v>0</v>
      </c>
      <c r="D206" s="80" t="e">
        <f>VLOOKUP(C206,PROTOKOŁY!$B$2:$D$300,3,FALSE)</f>
        <v>#N/A</v>
      </c>
      <c r="E206" s="81">
        <f t="shared" si="13"/>
        <v>1.74E-05</v>
      </c>
      <c r="O206" s="75">
        <f t="shared" si="14"/>
        <v>2.12E-05</v>
      </c>
      <c r="P206" s="73">
        <f>PROTOKOŁY!B204</f>
        <v>0</v>
      </c>
      <c r="R206" s="82">
        <f>PROTOKOŁY!H204</f>
        <v>0</v>
      </c>
      <c r="S206" s="82">
        <f t="shared" si="15"/>
        <v>0</v>
      </c>
      <c r="T206" s="73">
        <v>2.12E-05</v>
      </c>
      <c r="U206" s="83">
        <v>203</v>
      </c>
    </row>
    <row r="207" spans="2:21" ht="12.75">
      <c r="B207" s="78">
        <v>204</v>
      </c>
      <c r="C207" s="79">
        <f t="shared" si="12"/>
        <v>0</v>
      </c>
      <c r="D207" s="80" t="e">
        <f>VLOOKUP(C207,PROTOKOŁY!$B$2:$D$300,3,FALSE)</f>
        <v>#N/A</v>
      </c>
      <c r="E207" s="81">
        <f t="shared" si="13"/>
        <v>1.73E-05</v>
      </c>
      <c r="O207" s="75">
        <f t="shared" si="14"/>
        <v>2.13E-05</v>
      </c>
      <c r="P207" s="73">
        <f>PROTOKOŁY!B205</f>
        <v>0</v>
      </c>
      <c r="R207" s="82">
        <f>PROTOKOŁY!H205</f>
        <v>0</v>
      </c>
      <c r="S207" s="82">
        <f t="shared" si="15"/>
        <v>0</v>
      </c>
      <c r="T207" s="73">
        <v>2.13E-05</v>
      </c>
      <c r="U207" s="83">
        <v>204</v>
      </c>
    </row>
    <row r="208" spans="2:21" ht="12.75">
      <c r="B208" s="78">
        <v>205</v>
      </c>
      <c r="C208" s="79">
        <f t="shared" si="12"/>
        <v>0</v>
      </c>
      <c r="D208" s="80" t="e">
        <f>VLOOKUP(C208,PROTOKOŁY!$B$2:$D$300,3,FALSE)</f>
        <v>#N/A</v>
      </c>
      <c r="E208" s="81">
        <f t="shared" si="13"/>
        <v>1.72E-05</v>
      </c>
      <c r="O208" s="75">
        <f t="shared" si="14"/>
        <v>2.14E-05</v>
      </c>
      <c r="P208" s="73">
        <f>PROTOKOŁY!B206</f>
        <v>0</v>
      </c>
      <c r="R208" s="82">
        <f>PROTOKOŁY!H206</f>
        <v>0</v>
      </c>
      <c r="S208" s="82">
        <f t="shared" si="15"/>
        <v>0</v>
      </c>
      <c r="T208" s="73">
        <v>2.14E-05</v>
      </c>
      <c r="U208" s="83">
        <v>205</v>
      </c>
    </row>
    <row r="209" spans="2:21" ht="12.75">
      <c r="B209" s="78">
        <v>206</v>
      </c>
      <c r="C209" s="79">
        <f t="shared" si="12"/>
        <v>0</v>
      </c>
      <c r="D209" s="80" t="e">
        <f>VLOOKUP(C209,PROTOKOŁY!$B$2:$D$300,3,FALSE)</f>
        <v>#N/A</v>
      </c>
      <c r="E209" s="81">
        <f t="shared" si="13"/>
        <v>1.71E-05</v>
      </c>
      <c r="O209" s="75">
        <f t="shared" si="14"/>
        <v>2.15E-05</v>
      </c>
      <c r="P209" s="73">
        <f>PROTOKOŁY!B207</f>
        <v>0</v>
      </c>
      <c r="R209" s="82">
        <f>PROTOKOŁY!H207</f>
        <v>0</v>
      </c>
      <c r="S209" s="82">
        <f t="shared" si="15"/>
        <v>0</v>
      </c>
      <c r="T209" s="73">
        <v>2.15E-05</v>
      </c>
      <c r="U209" s="83">
        <v>206</v>
      </c>
    </row>
    <row r="210" spans="2:21" ht="12.75">
      <c r="B210" s="78">
        <v>207</v>
      </c>
      <c r="C210" s="79">
        <f t="shared" si="12"/>
        <v>0</v>
      </c>
      <c r="D210" s="80" t="e">
        <f>VLOOKUP(C210,PROTOKOŁY!$B$2:$D$300,3,FALSE)</f>
        <v>#N/A</v>
      </c>
      <c r="E210" s="81">
        <f t="shared" si="13"/>
        <v>1.7E-05</v>
      </c>
      <c r="O210" s="75">
        <f t="shared" si="14"/>
        <v>2.16E-05</v>
      </c>
      <c r="P210" s="73">
        <f>PROTOKOŁY!B208</f>
        <v>0</v>
      </c>
      <c r="R210" s="82">
        <f>PROTOKOŁY!H208</f>
        <v>0</v>
      </c>
      <c r="S210" s="82">
        <f t="shared" si="15"/>
        <v>0</v>
      </c>
      <c r="T210" s="73">
        <v>2.16E-05</v>
      </c>
      <c r="U210" s="83">
        <v>207</v>
      </c>
    </row>
    <row r="211" spans="2:21" ht="12.75">
      <c r="B211" s="78">
        <v>208</v>
      </c>
      <c r="C211" s="79">
        <f t="shared" si="12"/>
        <v>0</v>
      </c>
      <c r="D211" s="80" t="e">
        <f>VLOOKUP(C211,PROTOKOŁY!$B$2:$D$300,3,FALSE)</f>
        <v>#N/A</v>
      </c>
      <c r="E211" s="81">
        <f t="shared" si="13"/>
        <v>1.69E-05</v>
      </c>
      <c r="O211" s="75">
        <f t="shared" si="14"/>
        <v>2.17E-05</v>
      </c>
      <c r="P211" s="73">
        <f>PROTOKOŁY!B209</f>
        <v>0</v>
      </c>
      <c r="R211" s="82">
        <f>PROTOKOŁY!H209</f>
        <v>0</v>
      </c>
      <c r="S211" s="82">
        <f t="shared" si="15"/>
        <v>0</v>
      </c>
      <c r="T211" s="73">
        <v>2.17E-05</v>
      </c>
      <c r="U211" s="83">
        <v>208</v>
      </c>
    </row>
    <row r="212" spans="2:21" ht="12.75">
      <c r="B212" s="78">
        <v>209</v>
      </c>
      <c r="C212" s="79">
        <f t="shared" si="12"/>
        <v>0</v>
      </c>
      <c r="D212" s="80" t="e">
        <f>VLOOKUP(C212,PROTOKOŁY!$B$2:$D$300,3,FALSE)</f>
        <v>#N/A</v>
      </c>
      <c r="E212" s="81">
        <f t="shared" si="13"/>
        <v>1.68E-05</v>
      </c>
      <c r="O212" s="75">
        <f t="shared" si="14"/>
        <v>2.1799999999999998E-05</v>
      </c>
      <c r="P212" s="73">
        <f>PROTOKOŁY!B210</f>
        <v>0</v>
      </c>
      <c r="R212" s="82">
        <f>PROTOKOŁY!H210</f>
        <v>0</v>
      </c>
      <c r="S212" s="82">
        <f t="shared" si="15"/>
        <v>0</v>
      </c>
      <c r="T212" s="73">
        <v>2.1799999999999998E-05</v>
      </c>
      <c r="U212" s="83">
        <v>209</v>
      </c>
    </row>
    <row r="213" spans="2:21" ht="12.75">
      <c r="B213" s="78">
        <v>210</v>
      </c>
      <c r="C213" s="79">
        <f t="shared" si="12"/>
        <v>0</v>
      </c>
      <c r="D213" s="80" t="e">
        <f>VLOOKUP(C213,PROTOKOŁY!$B$2:$D$300,3,FALSE)</f>
        <v>#N/A</v>
      </c>
      <c r="E213" s="81">
        <f t="shared" si="13"/>
        <v>1.67E-05</v>
      </c>
      <c r="O213" s="75">
        <f t="shared" si="14"/>
        <v>2.19E-05</v>
      </c>
      <c r="P213" s="73">
        <f>PROTOKOŁY!B211</f>
        <v>0</v>
      </c>
      <c r="R213" s="82">
        <f>PROTOKOŁY!H211</f>
        <v>0</v>
      </c>
      <c r="S213" s="82">
        <f t="shared" si="15"/>
        <v>0</v>
      </c>
      <c r="T213" s="73">
        <v>2.19E-05</v>
      </c>
      <c r="U213" s="83">
        <v>210</v>
      </c>
    </row>
    <row r="214" spans="2:21" ht="12.75">
      <c r="B214" s="78">
        <v>211</v>
      </c>
      <c r="C214" s="79">
        <f t="shared" si="12"/>
        <v>0</v>
      </c>
      <c r="D214" s="80" t="e">
        <f>VLOOKUP(C214,PROTOKOŁY!$B$2:$D$300,3,FALSE)</f>
        <v>#N/A</v>
      </c>
      <c r="E214" s="81">
        <f t="shared" si="13"/>
        <v>1.66E-05</v>
      </c>
      <c r="O214" s="75">
        <f t="shared" si="14"/>
        <v>2.2E-05</v>
      </c>
      <c r="P214" s="73">
        <f>PROTOKOŁY!B212</f>
        <v>0</v>
      </c>
      <c r="R214" s="82">
        <f>PROTOKOŁY!H212</f>
        <v>0</v>
      </c>
      <c r="S214" s="82">
        <f t="shared" si="15"/>
        <v>0</v>
      </c>
      <c r="T214" s="73">
        <v>2.2E-05</v>
      </c>
      <c r="U214" s="83">
        <v>211</v>
      </c>
    </row>
    <row r="215" spans="2:21" ht="12.75">
      <c r="B215" s="78">
        <v>212</v>
      </c>
      <c r="C215" s="79">
        <f t="shared" si="12"/>
        <v>0</v>
      </c>
      <c r="D215" s="80" t="e">
        <f>VLOOKUP(C215,PROTOKOŁY!$B$2:$D$300,3,FALSE)</f>
        <v>#N/A</v>
      </c>
      <c r="E215" s="81">
        <f t="shared" si="13"/>
        <v>1.65E-05</v>
      </c>
      <c r="O215" s="75">
        <f t="shared" si="14"/>
        <v>2.21E-05</v>
      </c>
      <c r="P215" s="73">
        <f>PROTOKOŁY!B213</f>
        <v>0</v>
      </c>
      <c r="R215" s="82">
        <f>PROTOKOŁY!H213</f>
        <v>0</v>
      </c>
      <c r="S215" s="82">
        <f t="shared" si="15"/>
        <v>0</v>
      </c>
      <c r="T215" s="73">
        <v>2.21E-05</v>
      </c>
      <c r="U215" s="83">
        <v>212</v>
      </c>
    </row>
    <row r="216" spans="2:21" ht="12.75">
      <c r="B216" s="78">
        <v>213</v>
      </c>
      <c r="C216" s="79">
        <f t="shared" si="12"/>
        <v>0</v>
      </c>
      <c r="D216" s="80" t="e">
        <f>VLOOKUP(C216,PROTOKOŁY!$B$2:$D$300,3,FALSE)</f>
        <v>#N/A</v>
      </c>
      <c r="E216" s="81">
        <f t="shared" si="13"/>
        <v>1.64E-05</v>
      </c>
      <c r="O216" s="75">
        <f t="shared" si="14"/>
        <v>2.22E-05</v>
      </c>
      <c r="P216" s="73">
        <f>PROTOKOŁY!B214</f>
        <v>0</v>
      </c>
      <c r="R216" s="82">
        <f>PROTOKOŁY!H214</f>
        <v>0</v>
      </c>
      <c r="S216" s="82">
        <f t="shared" si="15"/>
        <v>0</v>
      </c>
      <c r="T216" s="73">
        <v>2.22E-05</v>
      </c>
      <c r="U216" s="83">
        <v>213</v>
      </c>
    </row>
    <row r="217" spans="2:21" ht="12.75">
      <c r="B217" s="78">
        <v>214</v>
      </c>
      <c r="C217" s="79">
        <f t="shared" si="12"/>
        <v>0</v>
      </c>
      <c r="D217" s="80" t="e">
        <f>VLOOKUP(C217,PROTOKOŁY!$B$2:$D$300,3,FALSE)</f>
        <v>#N/A</v>
      </c>
      <c r="E217" s="81">
        <f t="shared" si="13"/>
        <v>1.63E-05</v>
      </c>
      <c r="O217" s="75">
        <f t="shared" si="14"/>
        <v>2.23E-05</v>
      </c>
      <c r="P217" s="73">
        <f>PROTOKOŁY!B215</f>
        <v>0</v>
      </c>
      <c r="R217" s="82">
        <f>PROTOKOŁY!H215</f>
        <v>0</v>
      </c>
      <c r="S217" s="82">
        <f t="shared" si="15"/>
        <v>0</v>
      </c>
      <c r="T217" s="73">
        <v>2.23E-05</v>
      </c>
      <c r="U217" s="83">
        <v>214</v>
      </c>
    </row>
    <row r="218" spans="2:21" ht="12.75">
      <c r="B218" s="78">
        <v>215</v>
      </c>
      <c r="C218" s="79">
        <f t="shared" si="12"/>
        <v>0</v>
      </c>
      <c r="D218" s="80" t="e">
        <f>VLOOKUP(C218,PROTOKOŁY!$B$2:$D$300,3,FALSE)</f>
        <v>#N/A</v>
      </c>
      <c r="E218" s="81">
        <f t="shared" si="13"/>
        <v>1.62E-05</v>
      </c>
      <c r="O218" s="75">
        <f t="shared" si="14"/>
        <v>2.24E-05</v>
      </c>
      <c r="P218" s="73">
        <f>PROTOKOŁY!B216</f>
        <v>0</v>
      </c>
      <c r="R218" s="82">
        <f>PROTOKOŁY!H216</f>
        <v>0</v>
      </c>
      <c r="S218" s="82">
        <f t="shared" si="15"/>
        <v>0</v>
      </c>
      <c r="T218" s="73">
        <v>2.24E-05</v>
      </c>
      <c r="U218" s="83">
        <v>215</v>
      </c>
    </row>
    <row r="219" spans="2:21" ht="12.75">
      <c r="B219" s="78">
        <v>216</v>
      </c>
      <c r="C219" s="79">
        <f t="shared" si="12"/>
        <v>0</v>
      </c>
      <c r="D219" s="80" t="e">
        <f>VLOOKUP(C219,PROTOKOŁY!$B$2:$D$300,3,FALSE)</f>
        <v>#N/A</v>
      </c>
      <c r="E219" s="81">
        <f t="shared" si="13"/>
        <v>1.61E-05</v>
      </c>
      <c r="O219" s="75">
        <f t="shared" si="14"/>
        <v>2.2499999999999998E-05</v>
      </c>
      <c r="P219" s="73">
        <f>PROTOKOŁY!B217</f>
        <v>0</v>
      </c>
      <c r="R219" s="82">
        <f>PROTOKOŁY!H217</f>
        <v>0</v>
      </c>
      <c r="S219" s="82">
        <f t="shared" si="15"/>
        <v>0</v>
      </c>
      <c r="T219" s="73">
        <v>2.2499999999999998E-05</v>
      </c>
      <c r="U219" s="83">
        <v>216</v>
      </c>
    </row>
    <row r="220" spans="2:21" ht="12.75">
      <c r="B220" s="78">
        <v>217</v>
      </c>
      <c r="C220" s="79">
        <f t="shared" si="12"/>
        <v>0</v>
      </c>
      <c r="D220" s="80" t="e">
        <f>VLOOKUP(C220,PROTOKOŁY!$B$2:$D$300,3,FALSE)</f>
        <v>#N/A</v>
      </c>
      <c r="E220" s="81">
        <f t="shared" si="13"/>
        <v>1.6E-05</v>
      </c>
      <c r="O220" s="75">
        <f t="shared" si="14"/>
        <v>2.26E-05</v>
      </c>
      <c r="P220" s="73">
        <f>PROTOKOŁY!B218</f>
        <v>0</v>
      </c>
      <c r="R220" s="82">
        <f>PROTOKOŁY!H218</f>
        <v>0</v>
      </c>
      <c r="S220" s="82">
        <f t="shared" si="15"/>
        <v>0</v>
      </c>
      <c r="T220" s="73">
        <v>2.26E-05</v>
      </c>
      <c r="U220" s="83">
        <v>217</v>
      </c>
    </row>
    <row r="221" spans="2:21" ht="12.75">
      <c r="B221" s="78">
        <v>218</v>
      </c>
      <c r="C221" s="79">
        <f t="shared" si="12"/>
        <v>0</v>
      </c>
      <c r="D221" s="80" t="e">
        <f>VLOOKUP(C221,PROTOKOŁY!$B$2:$D$300,3,FALSE)</f>
        <v>#N/A</v>
      </c>
      <c r="E221" s="81">
        <f t="shared" si="13"/>
        <v>1.59E-05</v>
      </c>
      <c r="O221" s="75">
        <f t="shared" si="14"/>
        <v>2.27E-05</v>
      </c>
      <c r="P221" s="73">
        <f>PROTOKOŁY!B219</f>
        <v>0</v>
      </c>
      <c r="R221" s="82">
        <f>PROTOKOŁY!H219</f>
        <v>0</v>
      </c>
      <c r="S221" s="82">
        <f t="shared" si="15"/>
        <v>0</v>
      </c>
      <c r="T221" s="73">
        <v>2.27E-05</v>
      </c>
      <c r="U221" s="83">
        <v>218</v>
      </c>
    </row>
    <row r="222" spans="2:21" ht="12.75">
      <c r="B222" s="78">
        <v>219</v>
      </c>
      <c r="C222" s="79">
        <f t="shared" si="12"/>
        <v>0</v>
      </c>
      <c r="D222" s="80" t="e">
        <f>VLOOKUP(C222,PROTOKOŁY!$B$2:$D$300,3,FALSE)</f>
        <v>#N/A</v>
      </c>
      <c r="E222" s="81">
        <f t="shared" si="13"/>
        <v>1.5799999999999998E-05</v>
      </c>
      <c r="O222" s="75">
        <f t="shared" si="14"/>
        <v>2.28E-05</v>
      </c>
      <c r="P222" s="73">
        <f>PROTOKOŁY!B220</f>
        <v>0</v>
      </c>
      <c r="R222" s="82">
        <f>PROTOKOŁY!H220</f>
        <v>0</v>
      </c>
      <c r="S222" s="82">
        <f t="shared" si="15"/>
        <v>0</v>
      </c>
      <c r="T222" s="73">
        <v>2.28E-05</v>
      </c>
      <c r="U222" s="83">
        <v>219</v>
      </c>
    </row>
    <row r="223" spans="2:21" ht="12.75">
      <c r="B223" s="78">
        <v>220</v>
      </c>
      <c r="C223" s="79">
        <f t="shared" si="12"/>
        <v>0</v>
      </c>
      <c r="D223" s="80" t="e">
        <f>VLOOKUP(C223,PROTOKOŁY!$B$2:$D$300,3,FALSE)</f>
        <v>#N/A</v>
      </c>
      <c r="E223" s="81">
        <f t="shared" si="13"/>
        <v>1.57E-05</v>
      </c>
      <c r="O223" s="75">
        <f t="shared" si="14"/>
        <v>2.29E-05</v>
      </c>
      <c r="P223" s="73">
        <f>PROTOKOŁY!B221</f>
        <v>0</v>
      </c>
      <c r="R223" s="82">
        <f>PROTOKOŁY!H221</f>
        <v>0</v>
      </c>
      <c r="S223" s="82">
        <f t="shared" si="15"/>
        <v>0</v>
      </c>
      <c r="T223" s="73">
        <v>2.29E-05</v>
      </c>
      <c r="U223" s="83">
        <v>220</v>
      </c>
    </row>
    <row r="224" spans="2:21" ht="12.75">
      <c r="B224" s="78">
        <v>221</v>
      </c>
      <c r="C224" s="79">
        <f t="shared" si="12"/>
        <v>0</v>
      </c>
      <c r="D224" s="80" t="e">
        <f>VLOOKUP(C224,PROTOKOŁY!$B$2:$D$300,3,FALSE)</f>
        <v>#N/A</v>
      </c>
      <c r="E224" s="81">
        <f t="shared" si="13"/>
        <v>1.56E-05</v>
      </c>
      <c r="O224" s="75">
        <f t="shared" si="14"/>
        <v>2.3E-05</v>
      </c>
      <c r="P224" s="73">
        <f>PROTOKOŁY!B222</f>
        <v>0</v>
      </c>
      <c r="R224" s="82">
        <f>PROTOKOŁY!H222</f>
        <v>0</v>
      </c>
      <c r="S224" s="82">
        <f t="shared" si="15"/>
        <v>0</v>
      </c>
      <c r="T224" s="73">
        <v>2.3E-05</v>
      </c>
      <c r="U224" s="83">
        <v>221</v>
      </c>
    </row>
    <row r="225" spans="2:21" ht="12.75">
      <c r="B225" s="78">
        <v>222</v>
      </c>
      <c r="C225" s="79">
        <f t="shared" si="12"/>
        <v>0</v>
      </c>
      <c r="D225" s="80" t="e">
        <f>VLOOKUP(C225,PROTOKOŁY!$B$2:$D$300,3,FALSE)</f>
        <v>#N/A</v>
      </c>
      <c r="E225" s="81">
        <f t="shared" si="13"/>
        <v>1.55E-05</v>
      </c>
      <c r="O225" s="75">
        <f t="shared" si="14"/>
        <v>2.31E-05</v>
      </c>
      <c r="P225" s="73">
        <f>PROTOKOŁY!B223</f>
        <v>0</v>
      </c>
      <c r="R225" s="82">
        <f>PROTOKOŁY!H223</f>
        <v>0</v>
      </c>
      <c r="S225" s="82">
        <f t="shared" si="15"/>
        <v>0</v>
      </c>
      <c r="T225" s="73">
        <v>2.31E-05</v>
      </c>
      <c r="U225" s="83">
        <v>222</v>
      </c>
    </row>
    <row r="226" spans="2:21" ht="12.75">
      <c r="B226" s="78">
        <v>223</v>
      </c>
      <c r="C226" s="79">
        <f t="shared" si="12"/>
        <v>0</v>
      </c>
      <c r="D226" s="80" t="e">
        <f>VLOOKUP(C226,PROTOKOŁY!$B$2:$D$300,3,FALSE)</f>
        <v>#N/A</v>
      </c>
      <c r="E226" s="81">
        <f t="shared" si="13"/>
        <v>1.5399999999999998E-05</v>
      </c>
      <c r="O226" s="75">
        <f t="shared" si="14"/>
        <v>2.3199999999999998E-05</v>
      </c>
      <c r="P226" s="73">
        <f>PROTOKOŁY!B224</f>
        <v>0</v>
      </c>
      <c r="R226" s="82">
        <f>PROTOKOŁY!H224</f>
        <v>0</v>
      </c>
      <c r="S226" s="82">
        <f t="shared" si="15"/>
        <v>0</v>
      </c>
      <c r="T226" s="73">
        <v>2.3199999999999998E-05</v>
      </c>
      <c r="U226" s="83">
        <v>223</v>
      </c>
    </row>
    <row r="227" spans="2:21" ht="12.75">
      <c r="B227" s="78">
        <v>224</v>
      </c>
      <c r="C227" s="79">
        <f t="shared" si="12"/>
        <v>0</v>
      </c>
      <c r="D227" s="80" t="e">
        <f>VLOOKUP(C227,PROTOKOŁY!$B$2:$D$300,3,FALSE)</f>
        <v>#N/A</v>
      </c>
      <c r="E227" s="81">
        <f t="shared" si="13"/>
        <v>1.53E-05</v>
      </c>
      <c r="O227" s="75">
        <f t="shared" si="14"/>
        <v>2.33E-05</v>
      </c>
      <c r="P227" s="73">
        <f>PROTOKOŁY!B225</f>
        <v>0</v>
      </c>
      <c r="R227" s="82">
        <f>PROTOKOŁY!H225</f>
        <v>0</v>
      </c>
      <c r="S227" s="82">
        <f t="shared" si="15"/>
        <v>0</v>
      </c>
      <c r="T227" s="73">
        <v>2.33E-05</v>
      </c>
      <c r="U227" s="83">
        <v>224</v>
      </c>
    </row>
    <row r="228" spans="2:21" ht="12.75">
      <c r="B228" s="78">
        <v>225</v>
      </c>
      <c r="C228" s="79">
        <f t="shared" si="12"/>
        <v>0</v>
      </c>
      <c r="D228" s="80" t="e">
        <f>VLOOKUP(C228,PROTOKOŁY!$B$2:$D$300,3,FALSE)</f>
        <v>#N/A</v>
      </c>
      <c r="E228" s="81">
        <f t="shared" si="13"/>
        <v>1.52E-05</v>
      </c>
      <c r="O228" s="75">
        <f t="shared" si="14"/>
        <v>2.34E-05</v>
      </c>
      <c r="P228" s="73">
        <f>PROTOKOŁY!B226</f>
        <v>0</v>
      </c>
      <c r="R228" s="82">
        <f>PROTOKOŁY!H226</f>
        <v>0</v>
      </c>
      <c r="S228" s="82">
        <f t="shared" si="15"/>
        <v>0</v>
      </c>
      <c r="T228" s="73">
        <v>2.34E-05</v>
      </c>
      <c r="U228" s="83">
        <v>225</v>
      </c>
    </row>
    <row r="229" spans="2:21" ht="12.75">
      <c r="B229" s="78">
        <v>226</v>
      </c>
      <c r="C229" s="79">
        <f t="shared" si="12"/>
        <v>0</v>
      </c>
      <c r="D229" s="80" t="e">
        <f>VLOOKUP(C229,PROTOKOŁY!$B$2:$D$300,3,FALSE)</f>
        <v>#N/A</v>
      </c>
      <c r="E229" s="81">
        <f t="shared" si="13"/>
        <v>1.51E-05</v>
      </c>
      <c r="O229" s="75">
        <f t="shared" si="14"/>
        <v>2.35E-05</v>
      </c>
      <c r="P229" s="73">
        <f>PROTOKOŁY!B227</f>
        <v>0</v>
      </c>
      <c r="R229" s="82">
        <f>PROTOKOŁY!H227</f>
        <v>0</v>
      </c>
      <c r="S229" s="82">
        <f t="shared" si="15"/>
        <v>0</v>
      </c>
      <c r="T229" s="73">
        <v>2.35E-05</v>
      </c>
      <c r="U229" s="83">
        <v>226</v>
      </c>
    </row>
    <row r="230" spans="2:21" ht="12.75">
      <c r="B230" s="78">
        <v>227</v>
      </c>
      <c r="C230" s="79">
        <f t="shared" si="12"/>
        <v>0</v>
      </c>
      <c r="D230" s="80" t="e">
        <f>VLOOKUP(C230,PROTOKOŁY!$B$2:$D$300,3,FALSE)</f>
        <v>#N/A</v>
      </c>
      <c r="E230" s="81">
        <f t="shared" si="13"/>
        <v>1.5E-05</v>
      </c>
      <c r="O230" s="75">
        <f t="shared" si="14"/>
        <v>2.36E-05</v>
      </c>
      <c r="P230" s="73">
        <f>PROTOKOŁY!B228</f>
        <v>0</v>
      </c>
      <c r="R230" s="82">
        <f>PROTOKOŁY!H228</f>
        <v>0</v>
      </c>
      <c r="S230" s="82">
        <f t="shared" si="15"/>
        <v>0</v>
      </c>
      <c r="T230" s="73">
        <v>2.36E-05</v>
      </c>
      <c r="U230" s="83">
        <v>227</v>
      </c>
    </row>
    <row r="231" spans="2:21" ht="12.75">
      <c r="B231" s="78">
        <v>228</v>
      </c>
      <c r="C231" s="79" t="str">
        <f t="shared" si="12"/>
        <v>SZKOŁA</v>
      </c>
      <c r="D231" s="80" t="str">
        <f>VLOOKUP(C231,PROTOKOŁY!$B$2:$D$300,3,FALSE)</f>
        <v>Puszczykowo1.</v>
      </c>
      <c r="E231" s="81">
        <f t="shared" si="13"/>
        <v>1.49E-05</v>
      </c>
      <c r="O231" s="75">
        <f t="shared" si="14"/>
        <v>2.37E-05</v>
      </c>
      <c r="P231" s="73">
        <f>PROTOKOŁY!B229</f>
        <v>0</v>
      </c>
      <c r="R231" s="82">
        <f>PROTOKOŁY!H229</f>
        <v>0</v>
      </c>
      <c r="S231" s="82">
        <f t="shared" si="15"/>
        <v>0</v>
      </c>
      <c r="T231" s="73">
        <v>2.37E-05</v>
      </c>
      <c r="U231" s="83">
        <v>228</v>
      </c>
    </row>
    <row r="232" spans="2:21" ht="12.75">
      <c r="B232" s="78">
        <v>229</v>
      </c>
      <c r="C232" s="79" t="str">
        <f t="shared" si="12"/>
        <v>SZKOŁA</v>
      </c>
      <c r="D232" s="80" t="str">
        <f>VLOOKUP(C232,PROTOKOŁY!$B$2:$D$300,3,FALSE)</f>
        <v>Puszczykowo1.</v>
      </c>
      <c r="E232" s="81">
        <f t="shared" si="13"/>
        <v>1.42E-05</v>
      </c>
      <c r="O232" s="75">
        <f t="shared" si="14"/>
        <v>2.38E-05</v>
      </c>
      <c r="P232" s="73">
        <f>PROTOKOŁY!B230</f>
        <v>0</v>
      </c>
      <c r="R232" s="82">
        <f>PROTOKOŁY!H230</f>
        <v>0</v>
      </c>
      <c r="S232" s="82">
        <f t="shared" si="15"/>
        <v>0</v>
      </c>
      <c r="T232" s="73">
        <v>2.38E-05</v>
      </c>
      <c r="U232" s="83">
        <v>229</v>
      </c>
    </row>
    <row r="233" spans="2:21" ht="12.75">
      <c r="B233" s="78">
        <v>230</v>
      </c>
      <c r="C233" s="79" t="str">
        <f t="shared" si="12"/>
        <v>SZKOŁA</v>
      </c>
      <c r="D233" s="80" t="str">
        <f>VLOOKUP(C233,PROTOKOŁY!$B$2:$D$300,3,FALSE)</f>
        <v>Puszczykowo1.</v>
      </c>
      <c r="E233" s="81">
        <f t="shared" si="13"/>
        <v>1.35E-05</v>
      </c>
      <c r="O233" s="75">
        <f t="shared" si="14"/>
        <v>2.3899999999999998E-05</v>
      </c>
      <c r="P233" s="73">
        <f>PROTOKOŁY!B231</f>
        <v>0</v>
      </c>
      <c r="R233" s="82">
        <f>PROTOKOŁY!H231</f>
        <v>0</v>
      </c>
      <c r="S233" s="82">
        <f t="shared" si="15"/>
        <v>0</v>
      </c>
      <c r="T233" s="73">
        <v>2.3899999999999998E-05</v>
      </c>
      <c r="U233" s="83">
        <v>230</v>
      </c>
    </row>
    <row r="234" spans="2:21" ht="12.75">
      <c r="B234" s="78">
        <v>231</v>
      </c>
      <c r="C234" s="79">
        <f t="shared" si="12"/>
        <v>0</v>
      </c>
      <c r="D234" s="80" t="e">
        <f>VLOOKUP(C234,PROTOKOŁY!$B$2:$D$300,3,FALSE)</f>
        <v>#N/A</v>
      </c>
      <c r="E234" s="81">
        <f t="shared" si="13"/>
        <v>1.34E-05</v>
      </c>
      <c r="O234" s="75">
        <f t="shared" si="14"/>
        <v>2.4E-05</v>
      </c>
      <c r="P234" s="73">
        <f>PROTOKOŁY!B232</f>
        <v>0</v>
      </c>
      <c r="R234" s="82">
        <f>PROTOKOŁY!H232</f>
        <v>0</v>
      </c>
      <c r="S234" s="82">
        <f t="shared" si="15"/>
        <v>0</v>
      </c>
      <c r="T234" s="73">
        <v>2.4E-05</v>
      </c>
      <c r="U234" s="83">
        <v>231</v>
      </c>
    </row>
    <row r="235" spans="2:21" ht="12.75">
      <c r="B235" s="78">
        <v>232</v>
      </c>
      <c r="C235" s="79">
        <f t="shared" si="12"/>
        <v>0</v>
      </c>
      <c r="D235" s="80" t="e">
        <f>VLOOKUP(C235,PROTOKOŁY!$B$2:$D$300,3,FALSE)</f>
        <v>#N/A</v>
      </c>
      <c r="E235" s="81">
        <f t="shared" si="13"/>
        <v>1.33E-05</v>
      </c>
      <c r="O235" s="75">
        <f t="shared" si="14"/>
        <v>2.41E-05</v>
      </c>
      <c r="P235" s="73">
        <f>PROTOKOŁY!B233</f>
        <v>0</v>
      </c>
      <c r="R235" s="82">
        <f>PROTOKOŁY!H233</f>
        <v>0</v>
      </c>
      <c r="S235" s="82">
        <f t="shared" si="15"/>
        <v>0</v>
      </c>
      <c r="T235" s="73">
        <v>2.41E-05</v>
      </c>
      <c r="U235" s="83">
        <v>232</v>
      </c>
    </row>
    <row r="236" spans="2:21" ht="12.75">
      <c r="B236" s="78">
        <v>233</v>
      </c>
      <c r="C236" s="79">
        <f t="shared" si="12"/>
        <v>0</v>
      </c>
      <c r="D236" s="80" t="e">
        <f>VLOOKUP(C236,PROTOKOŁY!$B$2:$D$300,3,FALSE)</f>
        <v>#N/A</v>
      </c>
      <c r="E236" s="81">
        <f t="shared" si="13"/>
        <v>1.32E-05</v>
      </c>
      <c r="O236" s="75">
        <f t="shared" si="14"/>
        <v>2.42E-05</v>
      </c>
      <c r="P236" s="73">
        <f>PROTOKOŁY!B234</f>
        <v>0</v>
      </c>
      <c r="R236" s="82">
        <f>PROTOKOŁY!H234</f>
        <v>0</v>
      </c>
      <c r="S236" s="82">
        <f t="shared" si="15"/>
        <v>0</v>
      </c>
      <c r="T236" s="73">
        <v>2.42E-05</v>
      </c>
      <c r="U236" s="83">
        <v>233</v>
      </c>
    </row>
    <row r="237" spans="2:21" ht="12.75">
      <c r="B237" s="78">
        <v>234</v>
      </c>
      <c r="C237" s="79">
        <f t="shared" si="12"/>
        <v>0</v>
      </c>
      <c r="D237" s="80" t="e">
        <f>VLOOKUP(C237,PROTOKOŁY!$B$2:$D$300,3,FALSE)</f>
        <v>#N/A</v>
      </c>
      <c r="E237" s="81">
        <f t="shared" si="13"/>
        <v>1.31E-05</v>
      </c>
      <c r="O237" s="75">
        <f t="shared" si="14"/>
        <v>2.43E-05</v>
      </c>
      <c r="P237" s="73">
        <f>PROTOKOŁY!B235</f>
        <v>0</v>
      </c>
      <c r="R237" s="82">
        <f>PROTOKOŁY!H235</f>
        <v>0</v>
      </c>
      <c r="S237" s="82">
        <f t="shared" si="15"/>
        <v>0</v>
      </c>
      <c r="T237" s="73">
        <v>2.43E-05</v>
      </c>
      <c r="U237" s="83">
        <v>234</v>
      </c>
    </row>
    <row r="238" spans="2:21" ht="12.75">
      <c r="B238" s="78">
        <v>235</v>
      </c>
      <c r="C238" s="79">
        <f t="shared" si="12"/>
        <v>0</v>
      </c>
      <c r="D238" s="80" t="e">
        <f>VLOOKUP(C238,PROTOKOŁY!$B$2:$D$300,3,FALSE)</f>
        <v>#N/A</v>
      </c>
      <c r="E238" s="81">
        <f t="shared" si="13"/>
        <v>1.3000000000000001E-05</v>
      </c>
      <c r="O238" s="75">
        <f t="shared" si="14"/>
        <v>2.44E-05</v>
      </c>
      <c r="P238" s="73">
        <f>PROTOKOŁY!B236</f>
        <v>0</v>
      </c>
      <c r="R238" s="82">
        <f>PROTOKOŁY!H236</f>
        <v>0</v>
      </c>
      <c r="S238" s="82">
        <f t="shared" si="15"/>
        <v>0</v>
      </c>
      <c r="T238" s="73">
        <v>2.44E-05</v>
      </c>
      <c r="U238" s="83">
        <v>235</v>
      </c>
    </row>
    <row r="239" spans="2:21" ht="12.75">
      <c r="B239" s="78">
        <v>236</v>
      </c>
      <c r="C239" s="79">
        <f t="shared" si="12"/>
        <v>0</v>
      </c>
      <c r="D239" s="80" t="e">
        <f>VLOOKUP(C239,PROTOKOŁY!$B$2:$D$300,3,FALSE)</f>
        <v>#N/A</v>
      </c>
      <c r="E239" s="81">
        <f t="shared" si="13"/>
        <v>1.29E-05</v>
      </c>
      <c r="O239" s="75">
        <f t="shared" si="14"/>
        <v>2.45E-05</v>
      </c>
      <c r="P239" s="73">
        <f>PROTOKOŁY!B237</f>
        <v>0</v>
      </c>
      <c r="R239" s="82">
        <f>PROTOKOŁY!H237</f>
        <v>0</v>
      </c>
      <c r="S239" s="82">
        <f t="shared" si="15"/>
        <v>0</v>
      </c>
      <c r="T239" s="73">
        <v>2.45E-05</v>
      </c>
      <c r="U239" s="83">
        <v>236</v>
      </c>
    </row>
    <row r="240" spans="2:21" ht="12.75">
      <c r="B240" s="78">
        <v>237</v>
      </c>
      <c r="C240" s="79" t="str">
        <f t="shared" si="12"/>
        <v>SZKOŁA</v>
      </c>
      <c r="D240" s="80" t="str">
        <f>VLOOKUP(C240,PROTOKOŁY!$B$2:$D$300,3,FALSE)</f>
        <v>Puszczykowo1.</v>
      </c>
      <c r="E240" s="81">
        <f t="shared" si="13"/>
        <v>1.28E-05</v>
      </c>
      <c r="O240" s="75">
        <f t="shared" si="14"/>
        <v>2.4599999999999998E-05</v>
      </c>
      <c r="P240" s="73">
        <f>PROTOKOŁY!B238</f>
        <v>0</v>
      </c>
      <c r="R240" s="82">
        <f>PROTOKOŁY!H238</f>
        <v>0</v>
      </c>
      <c r="S240" s="82">
        <f t="shared" si="15"/>
        <v>0</v>
      </c>
      <c r="T240" s="73">
        <v>2.4599999999999998E-05</v>
      </c>
      <c r="U240" s="83">
        <v>237</v>
      </c>
    </row>
    <row r="241" spans="2:21" ht="12.75">
      <c r="B241" s="78">
        <v>238</v>
      </c>
      <c r="C241" s="79" t="str">
        <f t="shared" si="12"/>
        <v>SZKOŁA</v>
      </c>
      <c r="D241" s="80" t="str">
        <f>VLOOKUP(C241,PROTOKOŁY!$B$2:$D$300,3,FALSE)</f>
        <v>Puszczykowo1.</v>
      </c>
      <c r="E241" s="81">
        <f t="shared" si="13"/>
        <v>1.21E-05</v>
      </c>
      <c r="O241" s="75">
        <f t="shared" si="14"/>
        <v>2.47E-05</v>
      </c>
      <c r="P241" s="73">
        <f>PROTOKOŁY!B239</f>
        <v>0</v>
      </c>
      <c r="R241" s="82">
        <f>PROTOKOŁY!H239</f>
        <v>0</v>
      </c>
      <c r="S241" s="82">
        <f t="shared" si="15"/>
        <v>0</v>
      </c>
      <c r="T241" s="73">
        <v>2.47E-05</v>
      </c>
      <c r="U241" s="83">
        <v>238</v>
      </c>
    </row>
    <row r="242" spans="2:21" ht="12.75">
      <c r="B242" s="78">
        <v>239</v>
      </c>
      <c r="C242" s="79" t="str">
        <f t="shared" si="12"/>
        <v>SZKOŁA</v>
      </c>
      <c r="D242" s="80" t="str">
        <f>VLOOKUP(C242,PROTOKOŁY!$B$2:$D$300,3,FALSE)</f>
        <v>Puszczykowo1.</v>
      </c>
      <c r="E242" s="81">
        <f t="shared" si="13"/>
        <v>1.14E-05</v>
      </c>
      <c r="O242" s="75">
        <f t="shared" si="14"/>
        <v>2.48E-05</v>
      </c>
      <c r="P242" s="73">
        <f>PROTOKOŁY!B240</f>
        <v>0</v>
      </c>
      <c r="R242" s="82">
        <f>PROTOKOŁY!H240</f>
        <v>0</v>
      </c>
      <c r="S242" s="82">
        <f t="shared" si="15"/>
        <v>0</v>
      </c>
      <c r="T242" s="73">
        <v>2.48E-05</v>
      </c>
      <c r="U242" s="83">
        <v>239</v>
      </c>
    </row>
    <row r="243" spans="2:21" ht="12.75">
      <c r="B243" s="78">
        <v>240</v>
      </c>
      <c r="C243" s="79" t="str">
        <f t="shared" si="12"/>
        <v>SZKOŁA</v>
      </c>
      <c r="D243" s="80" t="str">
        <f>VLOOKUP(C243,PROTOKOŁY!$B$2:$D$300,3,FALSE)</f>
        <v>Puszczykowo1.</v>
      </c>
      <c r="E243" s="81">
        <f t="shared" si="13"/>
        <v>1.0700000000000001E-05</v>
      </c>
      <c r="O243" s="75">
        <f t="shared" si="14"/>
        <v>2.49E-05</v>
      </c>
      <c r="P243" s="73">
        <f>PROTOKOŁY!B241</f>
        <v>0</v>
      </c>
      <c r="R243" s="82">
        <f>PROTOKOŁY!H241</f>
        <v>0</v>
      </c>
      <c r="S243" s="82">
        <f t="shared" si="15"/>
        <v>0</v>
      </c>
      <c r="T243" s="73">
        <v>2.49E-05</v>
      </c>
      <c r="U243" s="83">
        <v>240</v>
      </c>
    </row>
    <row r="244" spans="2:21" ht="12.75">
      <c r="B244" s="78">
        <v>241</v>
      </c>
      <c r="C244" s="79" t="str">
        <f t="shared" si="12"/>
        <v>SZKOŁA</v>
      </c>
      <c r="D244" s="80" t="str">
        <f>VLOOKUP(C244,PROTOKOŁY!$B$2:$D$300,3,FALSE)</f>
        <v>Puszczykowo1.</v>
      </c>
      <c r="E244" s="81">
        <f t="shared" si="13"/>
        <v>1E-05</v>
      </c>
      <c r="O244" s="75">
        <f t="shared" si="14"/>
        <v>2.5E-05</v>
      </c>
      <c r="P244" s="73">
        <f>PROTOKOŁY!B242</f>
        <v>0</v>
      </c>
      <c r="R244" s="82">
        <f>PROTOKOŁY!H242</f>
        <v>0</v>
      </c>
      <c r="S244" s="82">
        <f t="shared" si="15"/>
        <v>0</v>
      </c>
      <c r="T244" s="73">
        <v>2.5E-05</v>
      </c>
      <c r="U244" s="83">
        <v>241</v>
      </c>
    </row>
    <row r="245" spans="2:21" ht="12.75">
      <c r="B245" s="78">
        <v>242</v>
      </c>
      <c r="C245" s="79" t="str">
        <f t="shared" si="12"/>
        <v>SZKOŁA</v>
      </c>
      <c r="D245" s="80" t="str">
        <f>VLOOKUP(C245,PROTOKOŁY!$B$2:$D$300,3,FALSE)</f>
        <v>Puszczykowo1.</v>
      </c>
      <c r="E245" s="81">
        <f t="shared" si="13"/>
        <v>9.3E-06</v>
      </c>
      <c r="O245" s="75">
        <f t="shared" si="14"/>
        <v>2.51E-05</v>
      </c>
      <c r="P245" s="73">
        <f>PROTOKOŁY!B243</f>
        <v>0</v>
      </c>
      <c r="R245" s="82">
        <f>PROTOKOŁY!H243</f>
        <v>0</v>
      </c>
      <c r="S245" s="82">
        <f t="shared" si="15"/>
        <v>0</v>
      </c>
      <c r="T245" s="73">
        <v>2.51E-05</v>
      </c>
      <c r="U245" s="83">
        <v>242</v>
      </c>
    </row>
    <row r="246" spans="2:21" ht="12.75">
      <c r="B246" s="78">
        <v>243</v>
      </c>
      <c r="C246" s="79" t="str">
        <f t="shared" si="12"/>
        <v>SZKOŁA</v>
      </c>
      <c r="D246" s="80" t="str">
        <f>VLOOKUP(C246,PROTOKOŁY!$B$2:$D$300,3,FALSE)</f>
        <v>Puszczykowo1.</v>
      </c>
      <c r="E246" s="81">
        <f t="shared" si="13"/>
        <v>8.6E-06</v>
      </c>
      <c r="O246" s="75">
        <f t="shared" si="14"/>
        <v>2.52E-05</v>
      </c>
      <c r="P246" s="73">
        <f>PROTOKOŁY!B244</f>
        <v>0</v>
      </c>
      <c r="R246" s="82">
        <f>PROTOKOŁY!H244</f>
        <v>0</v>
      </c>
      <c r="S246" s="82">
        <f t="shared" si="15"/>
        <v>0</v>
      </c>
      <c r="T246" s="73">
        <v>2.52E-05</v>
      </c>
      <c r="U246" s="83">
        <v>243</v>
      </c>
    </row>
    <row r="247" spans="2:21" ht="12.75">
      <c r="B247" s="78">
        <v>244</v>
      </c>
      <c r="C247" s="79" t="str">
        <f t="shared" si="12"/>
        <v>SZKOŁA</v>
      </c>
      <c r="D247" s="80" t="str">
        <f>VLOOKUP(C247,PROTOKOŁY!$B$2:$D$300,3,FALSE)</f>
        <v>Puszczykowo1.</v>
      </c>
      <c r="E247" s="81">
        <f t="shared" si="13"/>
        <v>7.9E-06</v>
      </c>
      <c r="O247" s="75">
        <f t="shared" si="14"/>
        <v>2.53E-05</v>
      </c>
      <c r="P247" s="73">
        <f>PROTOKOŁY!B245</f>
        <v>0</v>
      </c>
      <c r="R247" s="82">
        <f>PROTOKOŁY!H245</f>
        <v>0</v>
      </c>
      <c r="S247" s="82">
        <f t="shared" si="15"/>
        <v>0</v>
      </c>
      <c r="T247" s="73">
        <v>2.53E-05</v>
      </c>
      <c r="U247" s="83">
        <v>244</v>
      </c>
    </row>
    <row r="248" spans="2:21" ht="12.75">
      <c r="B248" s="78">
        <v>245</v>
      </c>
      <c r="C248" s="79" t="str">
        <f t="shared" si="12"/>
        <v>SZKOŁA</v>
      </c>
      <c r="D248" s="80" t="str">
        <f>VLOOKUP(C248,PROTOKOŁY!$B$2:$D$300,3,FALSE)</f>
        <v>Puszczykowo1.</v>
      </c>
      <c r="E248" s="81">
        <f t="shared" si="13"/>
        <v>7.2E-06</v>
      </c>
      <c r="O248" s="75">
        <f t="shared" si="14"/>
        <v>2.54E-05</v>
      </c>
      <c r="P248" s="73">
        <f>PROTOKOŁY!B246</f>
        <v>0</v>
      </c>
      <c r="R248" s="82">
        <f>PROTOKOŁY!H246</f>
        <v>0</v>
      </c>
      <c r="S248" s="82">
        <f t="shared" si="15"/>
        <v>0</v>
      </c>
      <c r="T248" s="73">
        <v>2.54E-05</v>
      </c>
      <c r="U248" s="83">
        <v>245</v>
      </c>
    </row>
    <row r="249" spans="2:21" ht="12.75">
      <c r="B249" s="78">
        <v>246</v>
      </c>
      <c r="C249" s="79">
        <f t="shared" si="12"/>
        <v>0</v>
      </c>
      <c r="D249" s="80" t="e">
        <f>VLOOKUP(C249,PROTOKOŁY!$B$2:$D$300,3,FALSE)</f>
        <v>#N/A</v>
      </c>
      <c r="E249" s="81">
        <f t="shared" si="13"/>
        <v>7.1E-06</v>
      </c>
      <c r="O249" s="75">
        <f t="shared" si="14"/>
        <v>2.55E-05</v>
      </c>
      <c r="P249" s="73">
        <f>PROTOKOŁY!B247</f>
        <v>0</v>
      </c>
      <c r="R249" s="82">
        <f>PROTOKOŁY!H247</f>
        <v>0</v>
      </c>
      <c r="S249" s="82">
        <f t="shared" si="15"/>
        <v>0</v>
      </c>
      <c r="T249" s="73">
        <v>2.55E-05</v>
      </c>
      <c r="U249" s="83">
        <v>246</v>
      </c>
    </row>
    <row r="250" spans="2:21" ht="12.75">
      <c r="B250" s="78">
        <v>247</v>
      </c>
      <c r="C250" s="79" t="str">
        <f t="shared" si="12"/>
        <v>SZKOŁA</v>
      </c>
      <c r="D250" s="80" t="str">
        <f>VLOOKUP(C250,PROTOKOŁY!$B$2:$D$300,3,FALSE)</f>
        <v>Puszczykowo1.</v>
      </c>
      <c r="E250" s="81">
        <f t="shared" si="13"/>
        <v>6.5E-06</v>
      </c>
      <c r="O250" s="75">
        <f t="shared" si="14"/>
        <v>2.56E-05</v>
      </c>
      <c r="P250" s="73">
        <f>PROTOKOŁY!B248</f>
        <v>0</v>
      </c>
      <c r="R250" s="82">
        <f>PROTOKOŁY!H248</f>
        <v>0</v>
      </c>
      <c r="S250" s="82">
        <f t="shared" si="15"/>
        <v>0</v>
      </c>
      <c r="T250" s="73">
        <v>2.56E-05</v>
      </c>
      <c r="U250" s="83">
        <v>247</v>
      </c>
    </row>
    <row r="251" spans="2:21" ht="12.75">
      <c r="B251" s="78">
        <v>248</v>
      </c>
      <c r="C251" s="79">
        <f t="shared" si="12"/>
        <v>0</v>
      </c>
      <c r="D251" s="80" t="e">
        <f>VLOOKUP(C251,PROTOKOŁY!$B$2:$D$300,3,FALSE)</f>
        <v>#N/A</v>
      </c>
      <c r="E251" s="81">
        <f t="shared" si="13"/>
        <v>6.4E-06</v>
      </c>
      <c r="O251" s="75">
        <f t="shared" si="14"/>
        <v>2.5699999999999998E-05</v>
      </c>
      <c r="P251" s="73">
        <f>PROTOKOŁY!B249</f>
        <v>0</v>
      </c>
      <c r="R251" s="82">
        <f>PROTOKOŁY!H249</f>
        <v>0</v>
      </c>
      <c r="S251" s="82">
        <f t="shared" si="15"/>
        <v>0</v>
      </c>
      <c r="T251" s="73">
        <v>2.5699999999999998E-05</v>
      </c>
      <c r="U251" s="83">
        <v>248</v>
      </c>
    </row>
    <row r="252" spans="2:21" ht="12.75">
      <c r="B252" s="78">
        <v>249</v>
      </c>
      <c r="C252" s="79" t="str">
        <f t="shared" si="12"/>
        <v>SZKOŁA</v>
      </c>
      <c r="D252" s="80" t="str">
        <f>VLOOKUP(C252,PROTOKOŁY!$B$2:$D$300,3,FALSE)</f>
        <v>Puszczykowo1.</v>
      </c>
      <c r="E252" s="81">
        <f t="shared" si="13"/>
        <v>5.7999999999999995E-06</v>
      </c>
      <c r="O252" s="75">
        <f t="shared" si="14"/>
        <v>2.58E-05</v>
      </c>
      <c r="P252" s="73">
        <f>PROTOKOŁY!B250</f>
        <v>0</v>
      </c>
      <c r="R252" s="82">
        <f>PROTOKOŁY!H250</f>
        <v>0</v>
      </c>
      <c r="S252" s="82">
        <f t="shared" si="15"/>
        <v>0</v>
      </c>
      <c r="T252" s="73">
        <v>2.58E-05</v>
      </c>
      <c r="U252" s="83">
        <v>249</v>
      </c>
    </row>
    <row r="253" spans="2:21" ht="12.75">
      <c r="B253" s="78">
        <v>250</v>
      </c>
      <c r="C253" s="79" t="str">
        <f t="shared" si="12"/>
        <v>SZKOŁA</v>
      </c>
      <c r="D253" s="80" t="str">
        <f>VLOOKUP(C253,PROTOKOŁY!$B$2:$D$300,3,FALSE)</f>
        <v>Puszczykowo1.</v>
      </c>
      <c r="E253" s="81">
        <f t="shared" si="13"/>
        <v>5.0999999999999995E-06</v>
      </c>
      <c r="O253" s="75">
        <f t="shared" si="14"/>
        <v>2.59E-05</v>
      </c>
      <c r="P253" s="73">
        <f>PROTOKOŁY!B251</f>
        <v>0</v>
      </c>
      <c r="R253" s="82">
        <f>PROTOKOŁY!H251</f>
        <v>0</v>
      </c>
      <c r="S253" s="82">
        <f t="shared" si="15"/>
        <v>0</v>
      </c>
      <c r="T253" s="73">
        <v>2.59E-05</v>
      </c>
      <c r="U253" s="83">
        <v>250</v>
      </c>
    </row>
    <row r="254" spans="2:21" ht="12.75">
      <c r="B254" s="78">
        <v>251</v>
      </c>
      <c r="C254" s="79" t="str">
        <f t="shared" si="12"/>
        <v>SZKOŁA</v>
      </c>
      <c r="D254" s="80" t="str">
        <f>VLOOKUP(C254,PROTOKOŁY!$B$2:$D$300,3,FALSE)</f>
        <v>Puszczykowo1.</v>
      </c>
      <c r="E254" s="81">
        <f t="shared" si="13"/>
        <v>4.399999999999999E-06</v>
      </c>
      <c r="O254" s="75">
        <f t="shared" si="14"/>
        <v>2.6E-05</v>
      </c>
      <c r="P254" s="73">
        <f>PROTOKOŁY!B252</f>
        <v>0</v>
      </c>
      <c r="R254" s="82">
        <f>PROTOKOŁY!H252</f>
        <v>0</v>
      </c>
      <c r="S254" s="82">
        <f t="shared" si="15"/>
        <v>0</v>
      </c>
      <c r="T254" s="73">
        <v>2.6E-05</v>
      </c>
      <c r="U254" s="83">
        <v>251</v>
      </c>
    </row>
    <row r="255" spans="2:21" ht="12.75">
      <c r="B255" s="78">
        <v>252</v>
      </c>
      <c r="C255" s="79">
        <f t="shared" si="12"/>
        <v>0</v>
      </c>
      <c r="D255" s="80" t="e">
        <f>VLOOKUP(C255,PROTOKOŁY!$B$2:$D$300,3,FALSE)</f>
        <v>#N/A</v>
      </c>
      <c r="E255" s="81">
        <f t="shared" si="13"/>
        <v>4.2999999999999995E-06</v>
      </c>
      <c r="O255" s="75">
        <f t="shared" si="14"/>
        <v>2.61E-05</v>
      </c>
      <c r="P255" s="73">
        <f>PROTOKOŁY!B253</f>
        <v>0</v>
      </c>
      <c r="R255" s="82">
        <f>PROTOKOŁY!H253</f>
        <v>0</v>
      </c>
      <c r="S255" s="82">
        <f t="shared" si="15"/>
        <v>0</v>
      </c>
      <c r="T255" s="73">
        <v>2.61E-05</v>
      </c>
      <c r="U255" s="83">
        <v>252</v>
      </c>
    </row>
    <row r="256" spans="2:21" ht="12.75">
      <c r="B256" s="78">
        <v>253</v>
      </c>
      <c r="C256" s="79" t="str">
        <f t="shared" si="12"/>
        <v>SZKOŁA</v>
      </c>
      <c r="D256" s="80" t="str">
        <f>VLOOKUP(C256,PROTOKOŁY!$B$2:$D$300,3,FALSE)</f>
        <v>Puszczykowo1.</v>
      </c>
      <c r="E256" s="81">
        <f t="shared" si="13"/>
        <v>3.7E-06</v>
      </c>
      <c r="O256" s="75">
        <f t="shared" si="14"/>
        <v>2.62E-05</v>
      </c>
      <c r="P256" s="73">
        <f>PROTOKOŁY!B254</f>
        <v>0</v>
      </c>
      <c r="R256" s="82">
        <f>PROTOKOŁY!H254</f>
        <v>0</v>
      </c>
      <c r="S256" s="82">
        <f t="shared" si="15"/>
        <v>0</v>
      </c>
      <c r="T256" s="73">
        <v>2.62E-05</v>
      </c>
      <c r="U256" s="83">
        <v>253</v>
      </c>
    </row>
    <row r="257" spans="2:21" ht="12.75">
      <c r="B257" s="78">
        <v>254</v>
      </c>
      <c r="C257" s="79" t="str">
        <f t="shared" si="12"/>
        <v>SZKOŁA</v>
      </c>
      <c r="D257" s="80" t="str">
        <f>VLOOKUP(C257,PROTOKOŁY!$B$2:$D$300,3,FALSE)</f>
        <v>Puszczykowo1.</v>
      </c>
      <c r="E257" s="81">
        <f t="shared" si="13"/>
        <v>3E-06</v>
      </c>
      <c r="O257" s="75">
        <f t="shared" si="14"/>
        <v>2.63E-05</v>
      </c>
      <c r="P257" s="73">
        <f>PROTOKOŁY!B255</f>
        <v>0</v>
      </c>
      <c r="R257" s="82">
        <f>PROTOKOŁY!H255</f>
        <v>0</v>
      </c>
      <c r="S257" s="82">
        <f t="shared" si="15"/>
        <v>0</v>
      </c>
      <c r="T257" s="73">
        <v>2.63E-05</v>
      </c>
      <c r="U257" s="83">
        <v>254</v>
      </c>
    </row>
    <row r="258" spans="2:21" ht="12.75">
      <c r="B258" s="78">
        <v>255</v>
      </c>
      <c r="C258" s="79">
        <f t="shared" si="12"/>
        <v>0</v>
      </c>
      <c r="D258" s="80" t="e">
        <f>VLOOKUP(C258,PROTOKOŁY!$B$2:$D$300,3,FALSE)</f>
        <v>#N/A</v>
      </c>
      <c r="E258" s="81">
        <f t="shared" si="13"/>
        <v>2.9E-06</v>
      </c>
      <c r="O258" s="75">
        <f t="shared" si="14"/>
        <v>2.6399999999999998E-05</v>
      </c>
      <c r="P258" s="73">
        <f>PROTOKOŁY!B256</f>
        <v>0</v>
      </c>
      <c r="R258" s="82">
        <f>PROTOKOŁY!H256</f>
        <v>0</v>
      </c>
      <c r="S258" s="82">
        <f t="shared" si="15"/>
        <v>0</v>
      </c>
      <c r="T258" s="73">
        <v>2.6399999999999998E-05</v>
      </c>
      <c r="U258" s="83">
        <v>255</v>
      </c>
    </row>
    <row r="259" spans="2:21" ht="12.75">
      <c r="B259" s="78">
        <v>256</v>
      </c>
      <c r="C259" s="79" t="str">
        <f t="shared" si="12"/>
        <v>SZKOŁA</v>
      </c>
      <c r="D259" s="80" t="str">
        <f>VLOOKUP(C259,PROTOKOŁY!$B$2:$D$300,3,FALSE)</f>
        <v>Puszczykowo1.</v>
      </c>
      <c r="E259" s="81">
        <f t="shared" si="13"/>
        <v>2.3E-06</v>
      </c>
      <c r="O259" s="75">
        <f t="shared" si="14"/>
        <v>2.65E-05</v>
      </c>
      <c r="P259" s="73">
        <f>PROTOKOŁY!B257</f>
        <v>0</v>
      </c>
      <c r="R259" s="82">
        <f>PROTOKOŁY!H257</f>
        <v>0</v>
      </c>
      <c r="S259" s="82">
        <f t="shared" si="15"/>
        <v>0</v>
      </c>
      <c r="T259" s="73">
        <v>2.65E-05</v>
      </c>
      <c r="U259" s="83">
        <v>256</v>
      </c>
    </row>
    <row r="260" spans="2:21" ht="12.75">
      <c r="B260" s="78">
        <v>257</v>
      </c>
      <c r="C260" s="79" t="str">
        <f t="shared" si="12"/>
        <v>SZKOŁA</v>
      </c>
      <c r="D260" s="80" t="str">
        <f>VLOOKUP(C260,PROTOKOŁY!$B$2:$D$300,3,FALSE)</f>
        <v>Puszczykowo1.</v>
      </c>
      <c r="E260" s="81">
        <f t="shared" si="13"/>
        <v>1.6E-06</v>
      </c>
      <c r="O260" s="75">
        <f t="shared" si="14"/>
        <v>2.66E-05</v>
      </c>
      <c r="P260" s="73">
        <f>PROTOKOŁY!B258</f>
        <v>0</v>
      </c>
      <c r="R260" s="82">
        <f>PROTOKOŁY!H258</f>
        <v>0</v>
      </c>
      <c r="S260" s="82">
        <f t="shared" si="15"/>
        <v>0</v>
      </c>
      <c r="T260" s="73">
        <v>2.66E-05</v>
      </c>
      <c r="U260" s="83">
        <v>257</v>
      </c>
    </row>
    <row r="261" ht="12.75">
      <c r="S261" s="82"/>
    </row>
    <row r="262" ht="12.75">
      <c r="S262" s="82"/>
    </row>
    <row r="263" ht="12.75">
      <c r="S263" s="82"/>
    </row>
    <row r="264" ht="12.75">
      <c r="S264" s="82"/>
    </row>
    <row r="265" ht="12.75">
      <c r="S265" s="82"/>
    </row>
    <row r="266" ht="12.75">
      <c r="S266" s="82"/>
    </row>
    <row r="267" ht="12.75">
      <c r="S267" s="82"/>
    </row>
    <row r="268" ht="12.75">
      <c r="S268" s="82"/>
    </row>
    <row r="269" ht="12.75">
      <c r="S269" s="82"/>
    </row>
    <row r="270" ht="12.75">
      <c r="S270" s="82"/>
    </row>
    <row r="271" ht="12.75">
      <c r="S271" s="82"/>
    </row>
    <row r="272" ht="12.75">
      <c r="S272" s="82"/>
    </row>
    <row r="273" ht="12.75">
      <c r="S273" s="82"/>
    </row>
    <row r="274" ht="12.75">
      <c r="S274" s="82"/>
    </row>
    <row r="275" ht="12.75">
      <c r="S275" s="82"/>
    </row>
    <row r="276" ht="12.75">
      <c r="S276" s="82"/>
    </row>
    <row r="277" ht="12.75">
      <c r="S277" s="82"/>
    </row>
    <row r="278" ht="12.75">
      <c r="S278" s="82"/>
    </row>
    <row r="279" ht="12.75">
      <c r="S279" s="82"/>
    </row>
    <row r="280" ht="12.75">
      <c r="S280" s="82"/>
    </row>
    <row r="281" ht="12.75">
      <c r="S281" s="82"/>
    </row>
    <row r="282" ht="12.75">
      <c r="S282" s="82"/>
    </row>
    <row r="283" ht="12.75">
      <c r="S283" s="82"/>
    </row>
    <row r="284" ht="12.75">
      <c r="S284" s="82"/>
    </row>
    <row r="285" ht="12.75">
      <c r="S285" s="82"/>
    </row>
    <row r="286" ht="12.75">
      <c r="S286" s="82"/>
    </row>
    <row r="287" ht="12.75">
      <c r="S287" s="82"/>
    </row>
    <row r="288" ht="12.75">
      <c r="S288" s="82"/>
    </row>
    <row r="289" ht="12.75">
      <c r="S289" s="82"/>
    </row>
    <row r="290" ht="12.75">
      <c r="S290" s="8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90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33.75390625" style="73" customWidth="1"/>
    <col min="2" max="2" width="9.125" style="73" customWidth="1"/>
    <col min="3" max="3" width="27.875" style="74" customWidth="1"/>
    <col min="4" max="4" width="22.625" style="73" customWidth="1"/>
    <col min="5" max="5" width="9.125" style="75" customWidth="1"/>
    <col min="15" max="15" width="9.125" style="27" customWidth="1"/>
    <col min="16" max="16" width="18.125" style="0" customWidth="1"/>
    <col min="17" max="18" width="9.125" style="27" customWidth="1"/>
  </cols>
  <sheetData>
    <row r="1" spans="3:18" s="73" customFormat="1" ht="12.75">
      <c r="C1" s="74"/>
      <c r="E1" s="75"/>
      <c r="O1" s="75"/>
      <c r="Q1" s="75"/>
      <c r="R1" s="75"/>
    </row>
    <row r="2" spans="3:18" s="73" customFormat="1" ht="20.25">
      <c r="C2" s="95" t="s">
        <v>15</v>
      </c>
      <c r="E2" s="75"/>
      <c r="O2" s="75"/>
      <c r="Q2" s="75"/>
      <c r="R2" s="75"/>
    </row>
    <row r="3" spans="3:18" s="73" customFormat="1" ht="12.75">
      <c r="C3" s="77" t="s">
        <v>30</v>
      </c>
      <c r="E3" s="75"/>
      <c r="O3" s="75"/>
      <c r="Q3" s="75"/>
      <c r="R3" s="75"/>
    </row>
    <row r="4" spans="2:21" ht="12.75">
      <c r="B4" s="78">
        <v>1</v>
      </c>
      <c r="C4" s="79">
        <f aca="true" t="shared" si="0" ref="C4:C67">VLOOKUP(E4,O$4:P$260,2,FALSE)</f>
        <v>0</v>
      </c>
      <c r="D4" s="80" t="e">
        <f>VLOOKUP(C4,PROTOKOŁY!$B$2:$D$300,3,FALSE)</f>
        <v>#N/A</v>
      </c>
      <c r="E4" s="81">
        <f>LARGE(O$4:O$260,U4)</f>
        <v>2.66E-05</v>
      </c>
      <c r="O4" s="27">
        <f>S4+T4</f>
        <v>1E-06</v>
      </c>
      <c r="P4" t="str">
        <f>PROTOKOŁY!B2</f>
        <v>Woltman Maksymilian</v>
      </c>
      <c r="R4" s="36">
        <f>PROTOKOŁY!J2</f>
        <v>0</v>
      </c>
      <c r="S4" s="36">
        <f>R4</f>
        <v>0</v>
      </c>
      <c r="T4">
        <v>1E-06</v>
      </c>
      <c r="U4" s="12">
        <v>1</v>
      </c>
    </row>
    <row r="5" spans="2:21" ht="12.75">
      <c r="B5" s="78">
        <v>2</v>
      </c>
      <c r="C5" s="79">
        <f t="shared" si="0"/>
        <v>0</v>
      </c>
      <c r="D5" s="80" t="e">
        <f>VLOOKUP(C5,PROTOKOŁY!$B$2:$D$300,3,FALSE)</f>
        <v>#N/A</v>
      </c>
      <c r="E5" s="81">
        <f aca="true" t="shared" si="1" ref="E5:E68">LARGE(O$4:O$260,U5)</f>
        <v>2.65E-05</v>
      </c>
      <c r="O5" s="27">
        <f aca="true" t="shared" si="2" ref="O5:O68">S5+T5</f>
        <v>1.1E-06</v>
      </c>
      <c r="P5" t="str">
        <f>PROTOKOŁY!B3</f>
        <v>Popławski Marcin</v>
      </c>
      <c r="R5" s="36">
        <f>PROTOKOŁY!J3</f>
        <v>0</v>
      </c>
      <c r="S5" s="36">
        <f aca="true" t="shared" si="3" ref="S5:S68">R5</f>
        <v>0</v>
      </c>
      <c r="T5">
        <v>1.1E-06</v>
      </c>
      <c r="U5" s="12">
        <v>2</v>
      </c>
    </row>
    <row r="6" spans="2:21" ht="12.75">
      <c r="B6" s="78">
        <v>3</v>
      </c>
      <c r="C6" s="79">
        <f t="shared" si="0"/>
        <v>0</v>
      </c>
      <c r="D6" s="80" t="e">
        <f>VLOOKUP(C6,PROTOKOŁY!$B$2:$D$300,3,FALSE)</f>
        <v>#N/A</v>
      </c>
      <c r="E6" s="81">
        <f t="shared" si="1"/>
        <v>2.6399999999999998E-05</v>
      </c>
      <c r="O6" s="27">
        <f t="shared" si="2"/>
        <v>1.2E-06</v>
      </c>
      <c r="P6" t="str">
        <f>PROTOKOŁY!B4</f>
        <v>Namysł Jan</v>
      </c>
      <c r="R6" s="36">
        <f>PROTOKOŁY!J4</f>
        <v>0</v>
      </c>
      <c r="S6" s="36">
        <f t="shared" si="3"/>
        <v>0</v>
      </c>
      <c r="T6">
        <v>1.2E-06</v>
      </c>
      <c r="U6" s="12">
        <v>3</v>
      </c>
    </row>
    <row r="7" spans="2:21" ht="12.75">
      <c r="B7" s="78">
        <v>4</v>
      </c>
      <c r="C7" s="79">
        <f t="shared" si="0"/>
        <v>0</v>
      </c>
      <c r="D7" s="80" t="e">
        <f>VLOOKUP(C7,PROTOKOŁY!$B$2:$D$300,3,FALSE)</f>
        <v>#N/A</v>
      </c>
      <c r="E7" s="81">
        <f t="shared" si="1"/>
        <v>2.63E-05</v>
      </c>
      <c r="O7" s="27">
        <f t="shared" si="2"/>
        <v>1.2999999999999998E-06</v>
      </c>
      <c r="P7" t="str">
        <f>PROTOKOŁY!B5</f>
        <v>Broda Damian</v>
      </c>
      <c r="R7" s="36">
        <f>PROTOKOŁY!J5</f>
        <v>0</v>
      </c>
      <c r="S7" s="36">
        <f t="shared" si="3"/>
        <v>0</v>
      </c>
      <c r="T7">
        <v>1.2999999999999998E-06</v>
      </c>
      <c r="U7" s="12">
        <v>4</v>
      </c>
    </row>
    <row r="8" spans="2:21" ht="12.75">
      <c r="B8" s="78">
        <v>5</v>
      </c>
      <c r="C8" s="79">
        <f t="shared" si="0"/>
        <v>0</v>
      </c>
      <c r="D8" s="80" t="e">
        <f>VLOOKUP(C8,PROTOKOŁY!$B$2:$D$300,3,FALSE)</f>
        <v>#N/A</v>
      </c>
      <c r="E8" s="81">
        <f t="shared" si="1"/>
        <v>2.62E-05</v>
      </c>
      <c r="O8" s="27">
        <f t="shared" si="2"/>
        <v>1.4E-06</v>
      </c>
      <c r="P8" t="str">
        <f>PROTOKOŁY!B6</f>
        <v>Szejn Wiktor</v>
      </c>
      <c r="R8" s="36">
        <f>PROTOKOŁY!J6</f>
        <v>0</v>
      </c>
      <c r="S8" s="36">
        <f t="shared" si="3"/>
        <v>0</v>
      </c>
      <c r="T8">
        <v>1.4E-06</v>
      </c>
      <c r="U8" s="12">
        <v>5</v>
      </c>
    </row>
    <row r="9" spans="2:21" ht="12.75">
      <c r="B9" s="78">
        <v>6</v>
      </c>
      <c r="C9" s="79">
        <f t="shared" si="0"/>
        <v>0</v>
      </c>
      <c r="D9" s="80" t="e">
        <f>VLOOKUP(C9,PROTOKOŁY!$B$2:$D$300,3,FALSE)</f>
        <v>#N/A</v>
      </c>
      <c r="E9" s="81">
        <f t="shared" si="1"/>
        <v>2.61E-05</v>
      </c>
      <c r="O9" s="27">
        <f t="shared" si="2"/>
        <v>1.5E-06</v>
      </c>
      <c r="P9" t="str">
        <f>PROTOKOŁY!B7</f>
        <v>Mikołajczak Jakub</v>
      </c>
      <c r="R9" s="36">
        <f>PROTOKOŁY!J7</f>
        <v>0</v>
      </c>
      <c r="S9" s="36">
        <f t="shared" si="3"/>
        <v>0</v>
      </c>
      <c r="T9">
        <v>1.5E-06</v>
      </c>
      <c r="U9" s="12">
        <v>6</v>
      </c>
    </row>
    <row r="10" spans="2:21" ht="12.75">
      <c r="B10" s="78">
        <v>7</v>
      </c>
      <c r="C10" s="79">
        <f t="shared" si="0"/>
        <v>0</v>
      </c>
      <c r="D10" s="80" t="e">
        <f>VLOOKUP(C10,PROTOKOŁY!$B$2:$D$300,3,FALSE)</f>
        <v>#N/A</v>
      </c>
      <c r="E10" s="81">
        <f t="shared" si="1"/>
        <v>2.6E-05</v>
      </c>
      <c r="O10" s="27">
        <f t="shared" si="2"/>
        <v>1.6E-06</v>
      </c>
      <c r="P10" t="str">
        <f>PROTOKOŁY!B8</f>
        <v>SZKOŁA</v>
      </c>
      <c r="R10" s="36">
        <f>PROTOKOŁY!J8</f>
        <v>0</v>
      </c>
      <c r="S10" s="36">
        <f t="shared" si="3"/>
        <v>0</v>
      </c>
      <c r="T10">
        <v>1.6E-06</v>
      </c>
      <c r="U10" s="12">
        <v>7</v>
      </c>
    </row>
    <row r="11" spans="2:21" ht="12.75">
      <c r="B11" s="78">
        <v>8</v>
      </c>
      <c r="C11" s="79">
        <f t="shared" si="0"/>
        <v>0</v>
      </c>
      <c r="D11" s="80" t="e">
        <f>VLOOKUP(C11,PROTOKOŁY!$B$2:$D$300,3,FALSE)</f>
        <v>#N/A</v>
      </c>
      <c r="E11" s="81">
        <f t="shared" si="1"/>
        <v>2.59E-05</v>
      </c>
      <c r="O11" s="27">
        <f t="shared" si="2"/>
        <v>1.6999999999999998E-06</v>
      </c>
      <c r="P11" t="str">
        <f>PROTOKOŁY!B9</f>
        <v>Skibiński Jakub</v>
      </c>
      <c r="R11" s="36">
        <f>PROTOKOŁY!J9</f>
        <v>0</v>
      </c>
      <c r="S11" s="36">
        <f t="shared" si="3"/>
        <v>0</v>
      </c>
      <c r="T11">
        <v>1.6999999999999998E-06</v>
      </c>
      <c r="U11" s="12">
        <v>8</v>
      </c>
    </row>
    <row r="12" spans="2:21" ht="12.75">
      <c r="B12" s="78">
        <v>9</v>
      </c>
      <c r="C12" s="79">
        <f t="shared" si="0"/>
        <v>0</v>
      </c>
      <c r="D12" s="80" t="e">
        <f>VLOOKUP(C12,PROTOKOŁY!$B$2:$D$300,3,FALSE)</f>
        <v>#N/A</v>
      </c>
      <c r="E12" s="81">
        <f t="shared" si="1"/>
        <v>2.58E-05</v>
      </c>
      <c r="O12" s="27">
        <f t="shared" si="2"/>
        <v>1.8E-06</v>
      </c>
      <c r="P12" t="str">
        <f>PROTOKOŁY!B10</f>
        <v>Łukaszewicz Adam</v>
      </c>
      <c r="R12" s="36">
        <f>PROTOKOŁY!J10</f>
        <v>0</v>
      </c>
      <c r="S12" s="36">
        <f t="shared" si="3"/>
        <v>0</v>
      </c>
      <c r="T12">
        <v>1.8E-06</v>
      </c>
      <c r="U12" s="12">
        <v>9</v>
      </c>
    </row>
    <row r="13" spans="2:21" ht="12.75">
      <c r="B13" s="78">
        <v>10</v>
      </c>
      <c r="C13" s="79">
        <f t="shared" si="0"/>
        <v>0</v>
      </c>
      <c r="D13" s="80" t="e">
        <f>VLOOKUP(C13,PROTOKOŁY!$B$2:$D$300,3,FALSE)</f>
        <v>#N/A</v>
      </c>
      <c r="E13" s="81">
        <f t="shared" si="1"/>
        <v>2.5699999999999998E-05</v>
      </c>
      <c r="O13" s="27">
        <f t="shared" si="2"/>
        <v>1.9E-06</v>
      </c>
      <c r="P13" t="str">
        <f>PROTOKOŁY!B11</f>
        <v>Rembowski Jerzy</v>
      </c>
      <c r="R13" s="36">
        <f>PROTOKOŁY!J11</f>
        <v>0</v>
      </c>
      <c r="S13" s="36">
        <f t="shared" si="3"/>
        <v>0</v>
      </c>
      <c r="T13">
        <v>1.9E-06</v>
      </c>
      <c r="U13" s="12">
        <v>10</v>
      </c>
    </row>
    <row r="14" spans="2:21" ht="12.75">
      <c r="B14" s="78">
        <v>11</v>
      </c>
      <c r="C14" s="79">
        <f t="shared" si="0"/>
        <v>0</v>
      </c>
      <c r="D14" s="80" t="e">
        <f>VLOOKUP(C14,PROTOKOŁY!$B$2:$D$300,3,FALSE)</f>
        <v>#N/A</v>
      </c>
      <c r="E14" s="81">
        <f t="shared" si="1"/>
        <v>2.56E-05</v>
      </c>
      <c r="O14" s="27">
        <f t="shared" si="2"/>
        <v>2E-06</v>
      </c>
      <c r="P14" t="str">
        <f>PROTOKOŁY!B12</f>
        <v>Krzyżaniak Dawid</v>
      </c>
      <c r="R14" s="36">
        <f>PROTOKOŁY!J12</f>
        <v>0</v>
      </c>
      <c r="S14" s="36">
        <f t="shared" si="3"/>
        <v>0</v>
      </c>
      <c r="T14">
        <v>2E-06</v>
      </c>
      <c r="U14" s="12">
        <v>11</v>
      </c>
    </row>
    <row r="15" spans="2:21" ht="12.75">
      <c r="B15" s="78">
        <v>12</v>
      </c>
      <c r="C15" s="79">
        <f t="shared" si="0"/>
        <v>0</v>
      </c>
      <c r="D15" s="80" t="e">
        <f>VLOOKUP(C15,PROTOKOŁY!$B$2:$D$300,3,FALSE)</f>
        <v>#N/A</v>
      </c>
      <c r="E15" s="81">
        <f t="shared" si="1"/>
        <v>2.55E-05</v>
      </c>
      <c r="O15" s="27">
        <f t="shared" si="2"/>
        <v>2.1000000000000002E-06</v>
      </c>
      <c r="P15" t="str">
        <f>PROTOKOŁY!B13</f>
        <v>Stefański Michał</v>
      </c>
      <c r="R15" s="36">
        <f>PROTOKOŁY!J13</f>
        <v>0</v>
      </c>
      <c r="S15" s="36">
        <f t="shared" si="3"/>
        <v>0</v>
      </c>
      <c r="T15">
        <v>2.1000000000000002E-06</v>
      </c>
      <c r="U15" s="12">
        <v>12</v>
      </c>
    </row>
    <row r="16" spans="2:21" ht="12.75">
      <c r="B16" s="78">
        <v>13</v>
      </c>
      <c r="C16" s="79">
        <f t="shared" si="0"/>
        <v>0</v>
      </c>
      <c r="D16" s="80" t="e">
        <f>VLOOKUP(C16,PROTOKOŁY!$B$2:$D$300,3,FALSE)</f>
        <v>#N/A</v>
      </c>
      <c r="E16" s="81">
        <f t="shared" si="1"/>
        <v>2.54E-05</v>
      </c>
      <c r="O16" s="27">
        <f t="shared" si="2"/>
        <v>2.2E-06</v>
      </c>
      <c r="P16" t="str">
        <f>PROTOKOŁY!B14</f>
        <v>Hasiak Mateusz</v>
      </c>
      <c r="R16" s="36">
        <f>PROTOKOŁY!J14</f>
        <v>0</v>
      </c>
      <c r="S16" s="36">
        <f t="shared" si="3"/>
        <v>0</v>
      </c>
      <c r="T16">
        <v>2.2E-06</v>
      </c>
      <c r="U16" s="12">
        <v>13</v>
      </c>
    </row>
    <row r="17" spans="2:21" ht="12.75">
      <c r="B17" s="78">
        <v>14</v>
      </c>
      <c r="C17" s="79">
        <f t="shared" si="0"/>
        <v>0</v>
      </c>
      <c r="D17" s="80" t="e">
        <f>VLOOKUP(C17,PROTOKOŁY!$B$2:$D$300,3,FALSE)</f>
        <v>#N/A</v>
      </c>
      <c r="E17" s="81">
        <f t="shared" si="1"/>
        <v>2.53E-05</v>
      </c>
      <c r="O17" s="27">
        <f t="shared" si="2"/>
        <v>2.3E-06</v>
      </c>
      <c r="P17" t="str">
        <f>PROTOKOŁY!B15</f>
        <v>SZKOŁA</v>
      </c>
      <c r="R17" s="36">
        <f>PROTOKOŁY!J15</f>
        <v>0</v>
      </c>
      <c r="S17" s="36">
        <f t="shared" si="3"/>
        <v>0</v>
      </c>
      <c r="T17">
        <v>2.3E-06</v>
      </c>
      <c r="U17" s="12">
        <v>14</v>
      </c>
    </row>
    <row r="18" spans="2:21" ht="12.75">
      <c r="B18" s="78">
        <v>15</v>
      </c>
      <c r="C18" s="79">
        <f t="shared" si="0"/>
        <v>0</v>
      </c>
      <c r="D18" s="80" t="e">
        <f>VLOOKUP(C18,PROTOKOŁY!$B$2:$D$300,3,FALSE)</f>
        <v>#N/A</v>
      </c>
      <c r="E18" s="81">
        <f t="shared" si="1"/>
        <v>2.52E-05</v>
      </c>
      <c r="O18" s="27">
        <f t="shared" si="2"/>
        <v>2.4E-06</v>
      </c>
      <c r="P18" t="str">
        <f>PROTOKOŁY!B16</f>
        <v>Karalus Dawid</v>
      </c>
      <c r="R18" s="36">
        <f>PROTOKOŁY!J16</f>
        <v>0</v>
      </c>
      <c r="S18" s="36">
        <f t="shared" si="3"/>
        <v>0</v>
      </c>
      <c r="T18">
        <v>2.4E-06</v>
      </c>
      <c r="U18" s="12">
        <v>15</v>
      </c>
    </row>
    <row r="19" spans="2:21" ht="12.75">
      <c r="B19" s="78">
        <v>16</v>
      </c>
      <c r="C19" s="79">
        <f t="shared" si="0"/>
        <v>0</v>
      </c>
      <c r="D19" s="80" t="e">
        <f>VLOOKUP(C19,PROTOKOŁY!$B$2:$D$300,3,FALSE)</f>
        <v>#N/A</v>
      </c>
      <c r="E19" s="81">
        <f t="shared" si="1"/>
        <v>2.51E-05</v>
      </c>
      <c r="O19" s="27">
        <f t="shared" si="2"/>
        <v>2.4999999999999998E-06</v>
      </c>
      <c r="P19" t="str">
        <f>PROTOKOŁY!B17</f>
        <v>Stanisławski Marcel</v>
      </c>
      <c r="R19" s="36">
        <f>PROTOKOŁY!J17</f>
        <v>0</v>
      </c>
      <c r="S19" s="36">
        <f t="shared" si="3"/>
        <v>0</v>
      </c>
      <c r="T19">
        <v>2.4999999999999998E-06</v>
      </c>
      <c r="U19" s="12">
        <v>16</v>
      </c>
    </row>
    <row r="20" spans="2:21" ht="12.75">
      <c r="B20" s="78">
        <v>17</v>
      </c>
      <c r="C20" s="79">
        <f t="shared" si="0"/>
        <v>0</v>
      </c>
      <c r="D20" s="80" t="e">
        <f>VLOOKUP(C20,PROTOKOŁY!$B$2:$D$300,3,FALSE)</f>
        <v>#N/A</v>
      </c>
      <c r="E20" s="81">
        <f t="shared" si="1"/>
        <v>2.5E-05</v>
      </c>
      <c r="O20" s="27">
        <f t="shared" si="2"/>
        <v>2.5999999999999997E-06</v>
      </c>
      <c r="P20" t="str">
        <f>PROTOKOŁY!B18</f>
        <v>Łukomski Jakub</v>
      </c>
      <c r="R20" s="36">
        <f>PROTOKOŁY!J18</f>
        <v>0</v>
      </c>
      <c r="S20" s="36">
        <f t="shared" si="3"/>
        <v>0</v>
      </c>
      <c r="T20">
        <v>2.5999999999999997E-06</v>
      </c>
      <c r="U20" s="12">
        <v>17</v>
      </c>
    </row>
    <row r="21" spans="2:21" ht="12.75">
      <c r="B21" s="78">
        <v>18</v>
      </c>
      <c r="C21" s="79">
        <f t="shared" si="0"/>
        <v>0</v>
      </c>
      <c r="D21" s="80" t="e">
        <f>VLOOKUP(C21,PROTOKOŁY!$B$2:$D$300,3,FALSE)</f>
        <v>#N/A</v>
      </c>
      <c r="E21" s="81">
        <f t="shared" si="1"/>
        <v>2.49E-05</v>
      </c>
      <c r="O21" s="27">
        <f t="shared" si="2"/>
        <v>2.6999999999999996E-06</v>
      </c>
      <c r="P21" t="str">
        <f>PROTOKOŁY!B19</f>
        <v>Andryszak Kordian</v>
      </c>
      <c r="R21" s="36">
        <f>PROTOKOŁY!J19</f>
        <v>0</v>
      </c>
      <c r="S21" s="36">
        <f t="shared" si="3"/>
        <v>0</v>
      </c>
      <c r="T21">
        <v>2.6999999999999996E-06</v>
      </c>
      <c r="U21" s="12">
        <v>18</v>
      </c>
    </row>
    <row r="22" spans="2:21" ht="12.75">
      <c r="B22" s="78">
        <v>19</v>
      </c>
      <c r="C22" s="79">
        <f t="shared" si="0"/>
        <v>0</v>
      </c>
      <c r="D22" s="80" t="e">
        <f>VLOOKUP(C22,PROTOKOŁY!$B$2:$D$300,3,FALSE)</f>
        <v>#N/A</v>
      </c>
      <c r="E22" s="81">
        <f t="shared" si="1"/>
        <v>2.48E-05</v>
      </c>
      <c r="O22" s="27">
        <f t="shared" si="2"/>
        <v>2.8E-06</v>
      </c>
      <c r="P22" t="str">
        <f>PROTOKOŁY!B20</f>
        <v>Makowski Jakub</v>
      </c>
      <c r="R22" s="36">
        <f>PROTOKOŁY!J20</f>
        <v>0</v>
      </c>
      <c r="S22" s="36">
        <f t="shared" si="3"/>
        <v>0</v>
      </c>
      <c r="T22">
        <v>2.8E-06</v>
      </c>
      <c r="U22" s="12">
        <v>19</v>
      </c>
    </row>
    <row r="23" spans="2:21" ht="12.75">
      <c r="B23" s="78">
        <v>20</v>
      </c>
      <c r="C23" s="79">
        <f t="shared" si="0"/>
        <v>0</v>
      </c>
      <c r="D23" s="80" t="e">
        <f>VLOOKUP(C23,PROTOKOŁY!$B$2:$D$300,3,FALSE)</f>
        <v>#N/A</v>
      </c>
      <c r="E23" s="81">
        <f t="shared" si="1"/>
        <v>2.47E-05</v>
      </c>
      <c r="O23" s="27">
        <f t="shared" si="2"/>
        <v>2.9E-06</v>
      </c>
      <c r="P23">
        <f>PROTOKOŁY!B21</f>
        <v>0</v>
      </c>
      <c r="R23" s="36">
        <f>PROTOKOŁY!J21</f>
        <v>0</v>
      </c>
      <c r="S23" s="36">
        <f t="shared" si="3"/>
        <v>0</v>
      </c>
      <c r="T23">
        <v>2.9E-06</v>
      </c>
      <c r="U23" s="12">
        <v>20</v>
      </c>
    </row>
    <row r="24" spans="2:21" ht="12.75">
      <c r="B24" s="78">
        <v>21</v>
      </c>
      <c r="C24" s="79">
        <f t="shared" si="0"/>
        <v>0</v>
      </c>
      <c r="D24" s="80" t="e">
        <f>VLOOKUP(C24,PROTOKOŁY!$B$2:$D$300,3,FALSE)</f>
        <v>#N/A</v>
      </c>
      <c r="E24" s="81">
        <f t="shared" si="1"/>
        <v>2.4599999999999998E-05</v>
      </c>
      <c r="O24" s="27">
        <f t="shared" si="2"/>
        <v>3E-06</v>
      </c>
      <c r="P24" t="str">
        <f>PROTOKOŁY!B22</f>
        <v>SZKOŁA</v>
      </c>
      <c r="R24" s="36">
        <f>PROTOKOŁY!J22</f>
        <v>0</v>
      </c>
      <c r="S24" s="36">
        <f t="shared" si="3"/>
        <v>0</v>
      </c>
      <c r="T24">
        <v>3E-06</v>
      </c>
      <c r="U24" s="12">
        <v>21</v>
      </c>
    </row>
    <row r="25" spans="2:21" ht="12.75">
      <c r="B25" s="78">
        <v>22</v>
      </c>
      <c r="C25" s="79">
        <f t="shared" si="0"/>
        <v>0</v>
      </c>
      <c r="D25" s="80" t="e">
        <f>VLOOKUP(C25,PROTOKOŁY!$B$2:$D$300,3,FALSE)</f>
        <v>#N/A</v>
      </c>
      <c r="E25" s="81">
        <f t="shared" si="1"/>
        <v>2.45E-05</v>
      </c>
      <c r="O25" s="27">
        <f t="shared" si="2"/>
        <v>3.1E-06</v>
      </c>
      <c r="P25" t="str">
        <f>PROTOKOŁY!B23</f>
        <v>Poganowski Maksymilian</v>
      </c>
      <c r="R25" s="36">
        <f>PROTOKOŁY!J23</f>
        <v>0</v>
      </c>
      <c r="S25" s="36">
        <f t="shared" si="3"/>
        <v>0</v>
      </c>
      <c r="T25">
        <v>3.1E-06</v>
      </c>
      <c r="U25" s="12">
        <v>22</v>
      </c>
    </row>
    <row r="26" spans="2:21" ht="12.75">
      <c r="B26" s="78">
        <v>23</v>
      </c>
      <c r="C26" s="79">
        <f t="shared" si="0"/>
        <v>0</v>
      </c>
      <c r="D26" s="80" t="e">
        <f>VLOOKUP(C26,PROTOKOŁY!$B$2:$D$300,3,FALSE)</f>
        <v>#N/A</v>
      </c>
      <c r="E26" s="81">
        <f t="shared" si="1"/>
        <v>2.44E-05</v>
      </c>
      <c r="O26" s="27">
        <f t="shared" si="2"/>
        <v>3.2E-06</v>
      </c>
      <c r="P26" t="str">
        <f>PROTOKOŁY!B24</f>
        <v>Łagoda Marcel</v>
      </c>
      <c r="R26" s="36">
        <f>PROTOKOŁY!J24</f>
        <v>0</v>
      </c>
      <c r="S26" s="36">
        <f t="shared" si="3"/>
        <v>0</v>
      </c>
      <c r="T26">
        <v>3.2E-06</v>
      </c>
      <c r="U26" s="12">
        <v>23</v>
      </c>
    </row>
    <row r="27" spans="2:21" ht="12.75">
      <c r="B27" s="78">
        <v>24</v>
      </c>
      <c r="C27" s="79">
        <f t="shared" si="0"/>
        <v>0</v>
      </c>
      <c r="D27" s="80" t="e">
        <f>VLOOKUP(C27,PROTOKOŁY!$B$2:$D$300,3,FALSE)</f>
        <v>#N/A</v>
      </c>
      <c r="E27" s="81">
        <f t="shared" si="1"/>
        <v>2.43E-05</v>
      </c>
      <c r="O27" s="27">
        <f t="shared" si="2"/>
        <v>3.2999999999999997E-06</v>
      </c>
      <c r="P27" t="str">
        <f>PROTOKOŁY!B25</f>
        <v>Cyrulewski Szymon</v>
      </c>
      <c r="R27" s="36">
        <f>PROTOKOŁY!J25</f>
        <v>0</v>
      </c>
      <c r="S27" s="36">
        <f t="shared" si="3"/>
        <v>0</v>
      </c>
      <c r="T27">
        <v>3.2999999999999997E-06</v>
      </c>
      <c r="U27" s="12">
        <v>24</v>
      </c>
    </row>
    <row r="28" spans="2:21" ht="12.75">
      <c r="B28" s="78">
        <v>25</v>
      </c>
      <c r="C28" s="79">
        <f t="shared" si="0"/>
        <v>0</v>
      </c>
      <c r="D28" s="80" t="e">
        <f>VLOOKUP(C28,PROTOKOŁY!$B$2:$D$300,3,FALSE)</f>
        <v>#N/A</v>
      </c>
      <c r="E28" s="81">
        <f t="shared" si="1"/>
        <v>2.42E-05</v>
      </c>
      <c r="O28" s="27">
        <f t="shared" si="2"/>
        <v>3.3999999999999996E-06</v>
      </c>
      <c r="P28" t="str">
        <f>PROTOKOŁY!B26</f>
        <v>Jankowski Kasper</v>
      </c>
      <c r="R28" s="36">
        <f>PROTOKOŁY!J26</f>
        <v>0</v>
      </c>
      <c r="S28" s="36">
        <f t="shared" si="3"/>
        <v>0</v>
      </c>
      <c r="T28">
        <v>3.3999999999999996E-06</v>
      </c>
      <c r="U28" s="12">
        <v>25</v>
      </c>
    </row>
    <row r="29" spans="2:21" ht="12.75">
      <c r="B29" s="78">
        <v>26</v>
      </c>
      <c r="C29" s="79">
        <f t="shared" si="0"/>
        <v>0</v>
      </c>
      <c r="D29" s="80" t="e">
        <f>VLOOKUP(C29,PROTOKOŁY!$B$2:$D$300,3,FALSE)</f>
        <v>#N/A</v>
      </c>
      <c r="E29" s="81">
        <f t="shared" si="1"/>
        <v>2.41E-05</v>
      </c>
      <c r="O29" s="27">
        <f t="shared" si="2"/>
        <v>3.4999999999999995E-06</v>
      </c>
      <c r="P29" t="str">
        <f>PROTOKOŁY!B27</f>
        <v>Rataj Adrian</v>
      </c>
      <c r="R29" s="36">
        <f>PROTOKOŁY!J27</f>
        <v>0</v>
      </c>
      <c r="S29" s="36">
        <f t="shared" si="3"/>
        <v>0</v>
      </c>
      <c r="T29">
        <v>3.4999999999999995E-06</v>
      </c>
      <c r="U29" s="12">
        <v>26</v>
      </c>
    </row>
    <row r="30" spans="2:21" ht="12.75">
      <c r="B30" s="78">
        <v>27</v>
      </c>
      <c r="C30" s="79">
        <f t="shared" si="0"/>
        <v>0</v>
      </c>
      <c r="D30" s="80" t="e">
        <f>VLOOKUP(C30,PROTOKOŁY!$B$2:$D$300,3,FALSE)</f>
        <v>#N/A</v>
      </c>
      <c r="E30" s="81">
        <f t="shared" si="1"/>
        <v>2.4E-05</v>
      </c>
      <c r="O30" s="27">
        <f t="shared" si="2"/>
        <v>3.5999999999999994E-06</v>
      </c>
      <c r="P30" t="str">
        <f>PROTOKOŁY!B28</f>
        <v>Cyrulewski Kuba</v>
      </c>
      <c r="R30" s="36">
        <f>PROTOKOŁY!J28</f>
        <v>0</v>
      </c>
      <c r="S30" s="36">
        <f t="shared" si="3"/>
        <v>0</v>
      </c>
      <c r="T30">
        <v>3.5999999999999994E-06</v>
      </c>
      <c r="U30" s="12">
        <v>27</v>
      </c>
    </row>
    <row r="31" spans="2:21" ht="12.75">
      <c r="B31" s="78">
        <v>28</v>
      </c>
      <c r="C31" s="79">
        <f t="shared" si="0"/>
        <v>0</v>
      </c>
      <c r="D31" s="80" t="e">
        <f>VLOOKUP(C31,PROTOKOŁY!$B$2:$D$300,3,FALSE)</f>
        <v>#N/A</v>
      </c>
      <c r="E31" s="81">
        <f t="shared" si="1"/>
        <v>2.3899999999999998E-05</v>
      </c>
      <c r="O31" s="27">
        <f t="shared" si="2"/>
        <v>3.7E-06</v>
      </c>
      <c r="P31" t="str">
        <f>PROTOKOŁY!B29</f>
        <v>SZKOŁA</v>
      </c>
      <c r="R31" s="36">
        <f>PROTOKOŁY!J29</f>
        <v>0</v>
      </c>
      <c r="S31" s="36">
        <f t="shared" si="3"/>
        <v>0</v>
      </c>
      <c r="T31">
        <v>3.7E-06</v>
      </c>
      <c r="U31" s="12">
        <v>28</v>
      </c>
    </row>
    <row r="32" spans="2:21" ht="12.75">
      <c r="B32" s="78">
        <v>29</v>
      </c>
      <c r="C32" s="79">
        <f t="shared" si="0"/>
        <v>0</v>
      </c>
      <c r="D32" s="80" t="e">
        <f>VLOOKUP(C32,PROTOKOŁY!$B$2:$D$300,3,FALSE)</f>
        <v>#N/A</v>
      </c>
      <c r="E32" s="81">
        <f t="shared" si="1"/>
        <v>2.38E-05</v>
      </c>
      <c r="O32" s="27">
        <f t="shared" si="2"/>
        <v>3.8E-06</v>
      </c>
      <c r="P32" t="str">
        <f>PROTOKOŁY!B30</f>
        <v>Młynarczyk Filip</v>
      </c>
      <c r="R32" s="36">
        <f>PROTOKOŁY!J30</f>
        <v>0</v>
      </c>
      <c r="S32" s="36">
        <f t="shared" si="3"/>
        <v>0</v>
      </c>
      <c r="T32">
        <v>3.8E-06</v>
      </c>
      <c r="U32" s="12">
        <v>29</v>
      </c>
    </row>
    <row r="33" spans="2:21" ht="12.75">
      <c r="B33" s="78">
        <v>30</v>
      </c>
      <c r="C33" s="79">
        <f t="shared" si="0"/>
        <v>0</v>
      </c>
      <c r="D33" s="80" t="e">
        <f>VLOOKUP(C33,PROTOKOŁY!$B$2:$D$300,3,FALSE)</f>
        <v>#N/A</v>
      </c>
      <c r="E33" s="81">
        <f t="shared" si="1"/>
        <v>2.37E-05</v>
      </c>
      <c r="O33" s="27">
        <f t="shared" si="2"/>
        <v>3.9E-06</v>
      </c>
      <c r="P33" t="str">
        <f>PROTOKOŁY!B31</f>
        <v>Gabski Tymoteusz</v>
      </c>
      <c r="R33" s="36">
        <f>PROTOKOŁY!J31</f>
        <v>0</v>
      </c>
      <c r="S33" s="36">
        <f t="shared" si="3"/>
        <v>0</v>
      </c>
      <c r="T33">
        <v>3.9E-06</v>
      </c>
      <c r="U33" s="12">
        <v>30</v>
      </c>
    </row>
    <row r="34" spans="2:21" ht="12.75">
      <c r="B34" s="78">
        <v>31</v>
      </c>
      <c r="C34" s="79">
        <f t="shared" si="0"/>
        <v>0</v>
      </c>
      <c r="D34" s="80" t="e">
        <f>VLOOKUP(C34,PROTOKOŁY!$B$2:$D$300,3,FALSE)</f>
        <v>#N/A</v>
      </c>
      <c r="E34" s="81">
        <f t="shared" si="1"/>
        <v>2.36E-05</v>
      </c>
      <c r="O34" s="27">
        <f t="shared" si="2"/>
        <v>4E-06</v>
      </c>
      <c r="P34" t="str">
        <f>PROTOKOŁY!B32</f>
        <v>Sobiak Oliwier</v>
      </c>
      <c r="R34" s="36">
        <f>PROTOKOŁY!J32</f>
        <v>0</v>
      </c>
      <c r="S34" s="36">
        <f t="shared" si="3"/>
        <v>0</v>
      </c>
      <c r="T34">
        <v>4E-06</v>
      </c>
      <c r="U34" s="12">
        <v>31</v>
      </c>
    </row>
    <row r="35" spans="2:21" ht="12.75">
      <c r="B35" s="78">
        <v>32</v>
      </c>
      <c r="C35" s="79">
        <f t="shared" si="0"/>
        <v>0</v>
      </c>
      <c r="D35" s="80" t="e">
        <f>VLOOKUP(C35,PROTOKOŁY!$B$2:$D$300,3,FALSE)</f>
        <v>#N/A</v>
      </c>
      <c r="E35" s="81">
        <f t="shared" si="1"/>
        <v>2.35E-05</v>
      </c>
      <c r="O35" s="27">
        <f t="shared" si="2"/>
        <v>4.1E-06</v>
      </c>
      <c r="P35" t="str">
        <f>PROTOKOŁY!B33</f>
        <v>Bladocha Adrian</v>
      </c>
      <c r="R35" s="36">
        <f>PROTOKOŁY!J33</f>
        <v>0</v>
      </c>
      <c r="S35" s="36">
        <f t="shared" si="3"/>
        <v>0</v>
      </c>
      <c r="T35">
        <v>4.1E-06</v>
      </c>
      <c r="U35" s="12">
        <v>32</v>
      </c>
    </row>
    <row r="36" spans="2:21" ht="12.75">
      <c r="B36" s="78">
        <v>33</v>
      </c>
      <c r="C36" s="79">
        <f t="shared" si="0"/>
        <v>0</v>
      </c>
      <c r="D36" s="80" t="e">
        <f>VLOOKUP(C36,PROTOKOŁY!$B$2:$D$300,3,FALSE)</f>
        <v>#N/A</v>
      </c>
      <c r="E36" s="81">
        <f t="shared" si="1"/>
        <v>2.34E-05</v>
      </c>
      <c r="O36" s="27">
        <f t="shared" si="2"/>
        <v>4.2E-06</v>
      </c>
      <c r="P36" t="str">
        <f>PROTOKOŁY!B34</f>
        <v>Pabisiak Krystian</v>
      </c>
      <c r="R36" s="36">
        <f>PROTOKOŁY!J34</f>
        <v>0</v>
      </c>
      <c r="S36" s="36">
        <f t="shared" si="3"/>
        <v>0</v>
      </c>
      <c r="T36">
        <v>4.2E-06</v>
      </c>
      <c r="U36" s="12">
        <v>33</v>
      </c>
    </row>
    <row r="37" spans="2:21" ht="12.75">
      <c r="B37" s="78">
        <v>34</v>
      </c>
      <c r="C37" s="79">
        <f t="shared" si="0"/>
        <v>0</v>
      </c>
      <c r="D37" s="80" t="e">
        <f>VLOOKUP(C37,PROTOKOŁY!$B$2:$D$300,3,FALSE)</f>
        <v>#N/A</v>
      </c>
      <c r="E37" s="81">
        <f t="shared" si="1"/>
        <v>2.33E-05</v>
      </c>
      <c r="O37" s="27">
        <f t="shared" si="2"/>
        <v>4.2999999999999995E-06</v>
      </c>
      <c r="P37">
        <f>PROTOKOŁY!B35</f>
        <v>0</v>
      </c>
      <c r="R37" s="36">
        <f>PROTOKOŁY!J35</f>
        <v>0</v>
      </c>
      <c r="S37" s="36">
        <f t="shared" si="3"/>
        <v>0</v>
      </c>
      <c r="T37">
        <v>4.2999999999999995E-06</v>
      </c>
      <c r="U37" s="12">
        <v>34</v>
      </c>
    </row>
    <row r="38" spans="2:21" ht="12.75">
      <c r="B38" s="78">
        <v>35</v>
      </c>
      <c r="C38" s="79">
        <f t="shared" si="0"/>
        <v>0</v>
      </c>
      <c r="D38" s="80" t="e">
        <f>VLOOKUP(C38,PROTOKOŁY!$B$2:$D$300,3,FALSE)</f>
        <v>#N/A</v>
      </c>
      <c r="E38" s="81">
        <f t="shared" si="1"/>
        <v>2.3199999999999998E-05</v>
      </c>
      <c r="O38" s="27">
        <f t="shared" si="2"/>
        <v>4.399999999999999E-06</v>
      </c>
      <c r="P38" t="str">
        <f>PROTOKOŁY!B36</f>
        <v>SZKOŁA</v>
      </c>
      <c r="R38" s="36">
        <f>PROTOKOŁY!J36</f>
        <v>0</v>
      </c>
      <c r="S38" s="36">
        <f t="shared" si="3"/>
        <v>0</v>
      </c>
      <c r="T38">
        <v>4.399999999999999E-06</v>
      </c>
      <c r="U38" s="12">
        <v>35</v>
      </c>
    </row>
    <row r="39" spans="2:21" ht="12.75">
      <c r="B39" s="78">
        <v>36</v>
      </c>
      <c r="C39" s="79">
        <f t="shared" si="0"/>
        <v>0</v>
      </c>
      <c r="D39" s="80" t="e">
        <f>VLOOKUP(C39,PROTOKOŁY!$B$2:$D$300,3,FALSE)</f>
        <v>#N/A</v>
      </c>
      <c r="E39" s="81">
        <f t="shared" si="1"/>
        <v>2.31E-05</v>
      </c>
      <c r="O39" s="27">
        <f t="shared" si="2"/>
        <v>4.5E-06</v>
      </c>
      <c r="P39" t="str">
        <f>PROTOKOŁY!B37</f>
        <v>Wróblewski Daniel</v>
      </c>
      <c r="R39" s="36">
        <f>PROTOKOŁY!J37</f>
        <v>0</v>
      </c>
      <c r="S39" s="36">
        <f t="shared" si="3"/>
        <v>0</v>
      </c>
      <c r="T39">
        <v>4.5E-06</v>
      </c>
      <c r="U39" s="12">
        <v>36</v>
      </c>
    </row>
    <row r="40" spans="2:21" ht="12.75">
      <c r="B40" s="78">
        <v>37</v>
      </c>
      <c r="C40" s="79">
        <f t="shared" si="0"/>
        <v>0</v>
      </c>
      <c r="D40" s="80" t="e">
        <f>VLOOKUP(C40,PROTOKOŁY!$B$2:$D$300,3,FALSE)</f>
        <v>#N/A</v>
      </c>
      <c r="E40" s="81">
        <f t="shared" si="1"/>
        <v>2.3E-05</v>
      </c>
      <c r="O40" s="27">
        <f t="shared" si="2"/>
        <v>4.6E-06</v>
      </c>
      <c r="P40" t="str">
        <f>PROTOKOŁY!B38</f>
        <v>Baraniak Mikołaj</v>
      </c>
      <c r="R40" s="36">
        <f>PROTOKOŁY!J38</f>
        <v>0</v>
      </c>
      <c r="S40" s="36">
        <f t="shared" si="3"/>
        <v>0</v>
      </c>
      <c r="T40">
        <v>4.6E-06</v>
      </c>
      <c r="U40" s="12">
        <v>37</v>
      </c>
    </row>
    <row r="41" spans="2:21" ht="12.75">
      <c r="B41" s="78">
        <v>38</v>
      </c>
      <c r="C41" s="79">
        <f t="shared" si="0"/>
        <v>0</v>
      </c>
      <c r="D41" s="80" t="e">
        <f>VLOOKUP(C41,PROTOKOŁY!$B$2:$D$300,3,FALSE)</f>
        <v>#N/A</v>
      </c>
      <c r="E41" s="81">
        <f t="shared" si="1"/>
        <v>2.29E-05</v>
      </c>
      <c r="O41" s="27">
        <f t="shared" si="2"/>
        <v>4.7E-06</v>
      </c>
      <c r="P41" t="str">
        <f>PROTOKOŁY!B39</f>
        <v>Rozmiarek Mikołaj</v>
      </c>
      <c r="R41" s="36">
        <f>PROTOKOŁY!J39</f>
        <v>0</v>
      </c>
      <c r="S41" s="36">
        <f t="shared" si="3"/>
        <v>0</v>
      </c>
      <c r="T41">
        <v>4.7E-06</v>
      </c>
      <c r="U41" s="12">
        <v>38</v>
      </c>
    </row>
    <row r="42" spans="2:21" ht="12.75">
      <c r="B42" s="78">
        <v>39</v>
      </c>
      <c r="C42" s="79">
        <f t="shared" si="0"/>
        <v>0</v>
      </c>
      <c r="D42" s="80" t="e">
        <f>VLOOKUP(C42,PROTOKOŁY!$B$2:$D$300,3,FALSE)</f>
        <v>#N/A</v>
      </c>
      <c r="E42" s="81">
        <f t="shared" si="1"/>
        <v>2.28E-05</v>
      </c>
      <c r="O42" s="27">
        <f t="shared" si="2"/>
        <v>4.8E-06</v>
      </c>
      <c r="P42" t="str">
        <f>PROTOKOŁY!B40</f>
        <v>Szulakiewicz Maurycy</v>
      </c>
      <c r="R42" s="36">
        <f>PROTOKOŁY!J40</f>
        <v>0</v>
      </c>
      <c r="S42" s="36">
        <f t="shared" si="3"/>
        <v>0</v>
      </c>
      <c r="T42">
        <v>4.8E-06</v>
      </c>
      <c r="U42" s="12">
        <v>39</v>
      </c>
    </row>
    <row r="43" spans="2:21" ht="12.75">
      <c r="B43" s="78">
        <v>40</v>
      </c>
      <c r="C43" s="79">
        <f t="shared" si="0"/>
        <v>0</v>
      </c>
      <c r="D43" s="80" t="e">
        <f>VLOOKUP(C43,PROTOKOŁY!$B$2:$D$300,3,FALSE)</f>
        <v>#N/A</v>
      </c>
      <c r="E43" s="81">
        <f t="shared" si="1"/>
        <v>2.27E-05</v>
      </c>
      <c r="O43" s="27">
        <f t="shared" si="2"/>
        <v>4.9E-06</v>
      </c>
      <c r="P43" t="str">
        <f>PROTOKOŁY!B41</f>
        <v>Szmyt Stanisław</v>
      </c>
      <c r="R43" s="36">
        <f>PROTOKOŁY!J41</f>
        <v>0</v>
      </c>
      <c r="S43" s="36">
        <f t="shared" si="3"/>
        <v>0</v>
      </c>
      <c r="T43">
        <v>4.9E-06</v>
      </c>
      <c r="U43" s="12">
        <v>40</v>
      </c>
    </row>
    <row r="44" spans="2:21" ht="12.75">
      <c r="B44" s="78">
        <v>41</v>
      </c>
      <c r="C44" s="79">
        <f t="shared" si="0"/>
        <v>0</v>
      </c>
      <c r="D44" s="80" t="e">
        <f>VLOOKUP(C44,PROTOKOŁY!$B$2:$D$300,3,FALSE)</f>
        <v>#N/A</v>
      </c>
      <c r="E44" s="81">
        <f t="shared" si="1"/>
        <v>2.26E-05</v>
      </c>
      <c r="O44" s="27">
        <f t="shared" si="2"/>
        <v>4.9999999999999996E-06</v>
      </c>
      <c r="P44" t="str">
        <f>PROTOKOŁY!B42</f>
        <v>Kabaciński Patryk</v>
      </c>
      <c r="R44" s="36">
        <f>PROTOKOŁY!J42</f>
        <v>0</v>
      </c>
      <c r="S44" s="36">
        <f t="shared" si="3"/>
        <v>0</v>
      </c>
      <c r="T44">
        <v>4.9999999999999996E-06</v>
      </c>
      <c r="U44" s="12">
        <v>41</v>
      </c>
    </row>
    <row r="45" spans="2:21" ht="12.75">
      <c r="B45" s="78">
        <v>42</v>
      </c>
      <c r="C45" s="79">
        <f t="shared" si="0"/>
        <v>0</v>
      </c>
      <c r="D45" s="80" t="e">
        <f>VLOOKUP(C45,PROTOKOŁY!$B$2:$D$300,3,FALSE)</f>
        <v>#N/A</v>
      </c>
      <c r="E45" s="81">
        <f t="shared" si="1"/>
        <v>2.2499999999999998E-05</v>
      </c>
      <c r="O45" s="27">
        <f t="shared" si="2"/>
        <v>5.0999999999999995E-06</v>
      </c>
      <c r="P45" t="str">
        <f>PROTOKOŁY!B43</f>
        <v>SZKOŁA</v>
      </c>
      <c r="R45" s="36">
        <f>PROTOKOŁY!J43</f>
        <v>0</v>
      </c>
      <c r="S45" s="36">
        <f t="shared" si="3"/>
        <v>0</v>
      </c>
      <c r="T45">
        <v>5.0999999999999995E-06</v>
      </c>
      <c r="U45" s="12">
        <v>42</v>
      </c>
    </row>
    <row r="46" spans="2:21" ht="12.75">
      <c r="B46" s="78">
        <v>43</v>
      </c>
      <c r="C46" s="79">
        <f t="shared" si="0"/>
        <v>0</v>
      </c>
      <c r="D46" s="80" t="e">
        <f>VLOOKUP(C46,PROTOKOŁY!$B$2:$D$300,3,FALSE)</f>
        <v>#N/A</v>
      </c>
      <c r="E46" s="81">
        <f t="shared" si="1"/>
        <v>2.24E-05</v>
      </c>
      <c r="O46" s="27">
        <f t="shared" si="2"/>
        <v>5.199999999999999E-06</v>
      </c>
      <c r="P46" t="str">
        <f>PROTOKOŁY!B44</f>
        <v>Tobys Przemysław</v>
      </c>
      <c r="R46" s="36">
        <f>PROTOKOŁY!J44</f>
        <v>0</v>
      </c>
      <c r="S46" s="36">
        <f t="shared" si="3"/>
        <v>0</v>
      </c>
      <c r="T46">
        <v>5.199999999999999E-06</v>
      </c>
      <c r="U46" s="12">
        <v>43</v>
      </c>
    </row>
    <row r="47" spans="2:21" ht="12.75">
      <c r="B47" s="78">
        <v>44</v>
      </c>
      <c r="C47" s="79">
        <f t="shared" si="0"/>
        <v>0</v>
      </c>
      <c r="D47" s="80" t="e">
        <f>VLOOKUP(C47,PROTOKOŁY!$B$2:$D$300,3,FALSE)</f>
        <v>#N/A</v>
      </c>
      <c r="E47" s="81">
        <f t="shared" si="1"/>
        <v>2.23E-05</v>
      </c>
      <c r="O47" s="27">
        <f t="shared" si="2"/>
        <v>5.299999999999999E-06</v>
      </c>
      <c r="P47" t="str">
        <f>PROTOKOŁY!B45</f>
        <v>Demut Mikołaj</v>
      </c>
      <c r="R47" s="36">
        <f>PROTOKOŁY!J45</f>
        <v>0</v>
      </c>
      <c r="S47" s="36">
        <f t="shared" si="3"/>
        <v>0</v>
      </c>
      <c r="T47">
        <v>5.299999999999999E-06</v>
      </c>
      <c r="U47" s="12">
        <v>44</v>
      </c>
    </row>
    <row r="48" spans="2:21" ht="12.75">
      <c r="B48" s="78">
        <v>45</v>
      </c>
      <c r="C48" s="79">
        <f t="shared" si="0"/>
        <v>0</v>
      </c>
      <c r="D48" s="80" t="e">
        <f>VLOOKUP(C48,PROTOKOŁY!$B$2:$D$300,3,FALSE)</f>
        <v>#N/A</v>
      </c>
      <c r="E48" s="81">
        <f t="shared" si="1"/>
        <v>2.22E-05</v>
      </c>
      <c r="O48" s="27">
        <f t="shared" si="2"/>
        <v>5.4E-06</v>
      </c>
      <c r="P48" t="str">
        <f>PROTOKOŁY!B46</f>
        <v>Szczepaniak Łukasz</v>
      </c>
      <c r="R48" s="36">
        <f>PROTOKOŁY!J46</f>
        <v>0</v>
      </c>
      <c r="S48" s="36">
        <f t="shared" si="3"/>
        <v>0</v>
      </c>
      <c r="T48">
        <v>5.4E-06</v>
      </c>
      <c r="U48" s="12">
        <v>45</v>
      </c>
    </row>
    <row r="49" spans="2:21" ht="12.75">
      <c r="B49" s="78">
        <v>46</v>
      </c>
      <c r="C49" s="79">
        <f t="shared" si="0"/>
        <v>0</v>
      </c>
      <c r="D49" s="80" t="e">
        <f>VLOOKUP(C49,PROTOKOŁY!$B$2:$D$300,3,FALSE)</f>
        <v>#N/A</v>
      </c>
      <c r="E49" s="81">
        <f t="shared" si="1"/>
        <v>2.21E-05</v>
      </c>
      <c r="O49" s="27">
        <f t="shared" si="2"/>
        <v>5.5E-06</v>
      </c>
      <c r="P49" t="str">
        <f>PROTOKOŁY!B47</f>
        <v>Pogonowski Piotr</v>
      </c>
      <c r="R49" s="36">
        <f>PROTOKOŁY!J47</f>
        <v>0</v>
      </c>
      <c r="S49" s="36">
        <f t="shared" si="3"/>
        <v>0</v>
      </c>
      <c r="T49">
        <v>5.5E-06</v>
      </c>
      <c r="U49" s="12">
        <v>46</v>
      </c>
    </row>
    <row r="50" spans="2:21" ht="12.75">
      <c r="B50" s="78">
        <v>47</v>
      </c>
      <c r="C50" s="79">
        <f t="shared" si="0"/>
        <v>0</v>
      </c>
      <c r="D50" s="80" t="e">
        <f>VLOOKUP(C50,PROTOKOŁY!$B$2:$D$300,3,FALSE)</f>
        <v>#N/A</v>
      </c>
      <c r="E50" s="81">
        <f t="shared" si="1"/>
        <v>2.2E-05</v>
      </c>
      <c r="O50" s="27">
        <f t="shared" si="2"/>
        <v>5.6E-06</v>
      </c>
      <c r="P50" t="str">
        <f>PROTOKOŁY!B48</f>
        <v>Lipiak Jacek</v>
      </c>
      <c r="R50" s="36">
        <f>PROTOKOŁY!J48</f>
        <v>0</v>
      </c>
      <c r="S50" s="36">
        <f t="shared" si="3"/>
        <v>0</v>
      </c>
      <c r="T50">
        <v>5.6E-06</v>
      </c>
      <c r="U50" s="12">
        <v>47</v>
      </c>
    </row>
    <row r="51" spans="2:21" ht="12.75">
      <c r="B51" s="78">
        <v>48</v>
      </c>
      <c r="C51" s="79">
        <f t="shared" si="0"/>
        <v>0</v>
      </c>
      <c r="D51" s="80" t="e">
        <f>VLOOKUP(C51,PROTOKOŁY!$B$2:$D$300,3,FALSE)</f>
        <v>#N/A</v>
      </c>
      <c r="E51" s="81">
        <f t="shared" si="1"/>
        <v>2.19E-05</v>
      </c>
      <c r="O51" s="27">
        <f t="shared" si="2"/>
        <v>5.7E-06</v>
      </c>
      <c r="P51" t="str">
        <f>PROTOKOŁY!B49</f>
        <v>Leśniewicz Bartosz</v>
      </c>
      <c r="R51" s="36">
        <f>PROTOKOŁY!J49</f>
        <v>0</v>
      </c>
      <c r="S51" s="36">
        <f t="shared" si="3"/>
        <v>0</v>
      </c>
      <c r="T51">
        <v>5.7E-06</v>
      </c>
      <c r="U51" s="12">
        <v>48</v>
      </c>
    </row>
    <row r="52" spans="2:21" ht="12.75">
      <c r="B52" s="78">
        <v>49</v>
      </c>
      <c r="C52" s="79">
        <f t="shared" si="0"/>
        <v>0</v>
      </c>
      <c r="D52" s="80" t="e">
        <f>VLOOKUP(C52,PROTOKOŁY!$B$2:$D$300,3,FALSE)</f>
        <v>#N/A</v>
      </c>
      <c r="E52" s="81">
        <f t="shared" si="1"/>
        <v>2.1799999999999998E-05</v>
      </c>
      <c r="O52" s="27">
        <f t="shared" si="2"/>
        <v>5.7999999999999995E-06</v>
      </c>
      <c r="P52" t="str">
        <f>PROTOKOŁY!B50</f>
        <v>SZKOŁA</v>
      </c>
      <c r="R52" s="36">
        <f>PROTOKOŁY!J50</f>
        <v>0</v>
      </c>
      <c r="S52" s="36">
        <f t="shared" si="3"/>
        <v>0</v>
      </c>
      <c r="T52">
        <v>5.7999999999999995E-06</v>
      </c>
      <c r="U52" s="12">
        <v>49</v>
      </c>
    </row>
    <row r="53" spans="2:21" ht="12.75">
      <c r="B53" s="78">
        <v>50</v>
      </c>
      <c r="C53" s="79">
        <f t="shared" si="0"/>
        <v>0</v>
      </c>
      <c r="D53" s="80" t="e">
        <f>VLOOKUP(C53,PROTOKOŁY!$B$2:$D$300,3,FALSE)</f>
        <v>#N/A</v>
      </c>
      <c r="E53" s="81">
        <f t="shared" si="1"/>
        <v>2.17E-05</v>
      </c>
      <c r="O53" s="27">
        <f t="shared" si="2"/>
        <v>5.899999999999999E-06</v>
      </c>
      <c r="P53" t="str">
        <f>PROTOKOŁY!B51</f>
        <v>Jóźwiak Szymon</v>
      </c>
      <c r="R53" s="36">
        <f>PROTOKOŁY!J51</f>
        <v>0</v>
      </c>
      <c r="S53" s="36">
        <f t="shared" si="3"/>
        <v>0</v>
      </c>
      <c r="T53">
        <v>5.899999999999999E-06</v>
      </c>
      <c r="U53" s="12">
        <v>50</v>
      </c>
    </row>
    <row r="54" spans="2:21" ht="12.75">
      <c r="B54" s="78">
        <v>51</v>
      </c>
      <c r="C54" s="79">
        <f t="shared" si="0"/>
        <v>0</v>
      </c>
      <c r="D54" s="80" t="e">
        <f>VLOOKUP(C54,PROTOKOŁY!$B$2:$D$300,3,FALSE)</f>
        <v>#N/A</v>
      </c>
      <c r="E54" s="81">
        <f t="shared" si="1"/>
        <v>2.16E-05</v>
      </c>
      <c r="O54" s="27">
        <f t="shared" si="2"/>
        <v>5.999999999999999E-06</v>
      </c>
      <c r="P54" t="str">
        <f>PROTOKOŁY!B52</f>
        <v>Śliwiński jakub</v>
      </c>
      <c r="R54" s="36">
        <f>PROTOKOŁY!J52</f>
        <v>0</v>
      </c>
      <c r="S54" s="36">
        <f t="shared" si="3"/>
        <v>0</v>
      </c>
      <c r="T54">
        <v>5.999999999999999E-06</v>
      </c>
      <c r="U54" s="12">
        <v>51</v>
      </c>
    </row>
    <row r="55" spans="2:21" ht="12.75">
      <c r="B55" s="78">
        <v>52</v>
      </c>
      <c r="C55" s="79">
        <f t="shared" si="0"/>
        <v>0</v>
      </c>
      <c r="D55" s="80" t="e">
        <f>VLOOKUP(C55,PROTOKOŁY!$B$2:$D$300,3,FALSE)</f>
        <v>#N/A</v>
      </c>
      <c r="E55" s="81">
        <f t="shared" si="1"/>
        <v>2.15E-05</v>
      </c>
      <c r="O55" s="27">
        <f t="shared" si="2"/>
        <v>6.099999999999999E-06</v>
      </c>
      <c r="P55" t="str">
        <f>PROTOKOŁY!B53</f>
        <v>Żaba Paweł</v>
      </c>
      <c r="R55" s="36">
        <f>PROTOKOŁY!J53</f>
        <v>0</v>
      </c>
      <c r="S55" s="36">
        <f t="shared" si="3"/>
        <v>0</v>
      </c>
      <c r="T55">
        <v>6.099999999999999E-06</v>
      </c>
      <c r="U55" s="12">
        <v>52</v>
      </c>
    </row>
    <row r="56" spans="2:21" ht="12.75">
      <c r="B56" s="78">
        <v>53</v>
      </c>
      <c r="C56" s="79">
        <f t="shared" si="0"/>
        <v>0</v>
      </c>
      <c r="D56" s="80" t="e">
        <f>VLOOKUP(C56,PROTOKOŁY!$B$2:$D$300,3,FALSE)</f>
        <v>#N/A</v>
      </c>
      <c r="E56" s="81">
        <f t="shared" si="1"/>
        <v>2.14E-05</v>
      </c>
      <c r="O56" s="27">
        <f t="shared" si="2"/>
        <v>6.199999999999999E-06</v>
      </c>
      <c r="P56" t="str">
        <f>PROTOKOŁY!B54</f>
        <v>Cieniawa Jakub</v>
      </c>
      <c r="R56" s="36">
        <f>PROTOKOŁY!J54</f>
        <v>0</v>
      </c>
      <c r="S56" s="36">
        <f t="shared" si="3"/>
        <v>0</v>
      </c>
      <c r="T56">
        <v>6.199999999999999E-06</v>
      </c>
      <c r="U56" s="12">
        <v>53</v>
      </c>
    </row>
    <row r="57" spans="2:21" ht="12.75">
      <c r="B57" s="78">
        <v>54</v>
      </c>
      <c r="C57" s="79">
        <f t="shared" si="0"/>
        <v>0</v>
      </c>
      <c r="D57" s="80" t="e">
        <f>VLOOKUP(C57,PROTOKOŁY!$B$2:$D$300,3,FALSE)</f>
        <v>#N/A</v>
      </c>
      <c r="E57" s="81">
        <f t="shared" si="1"/>
        <v>2.13E-05</v>
      </c>
      <c r="O57" s="27">
        <f t="shared" si="2"/>
        <v>6.3E-06</v>
      </c>
      <c r="P57" t="str">
        <f>PROTOKOŁY!B55</f>
        <v>Czekała Antoni</v>
      </c>
      <c r="R57" s="36">
        <f>PROTOKOŁY!J55</f>
        <v>0</v>
      </c>
      <c r="S57" s="36">
        <f t="shared" si="3"/>
        <v>0</v>
      </c>
      <c r="T57">
        <v>6.3E-06</v>
      </c>
      <c r="U57" s="12">
        <v>54</v>
      </c>
    </row>
    <row r="58" spans="2:21" ht="12.75">
      <c r="B58" s="78">
        <v>55</v>
      </c>
      <c r="C58" s="79">
        <f t="shared" si="0"/>
        <v>0</v>
      </c>
      <c r="D58" s="80" t="e">
        <f>VLOOKUP(C58,PROTOKOŁY!$B$2:$D$300,3,FALSE)</f>
        <v>#N/A</v>
      </c>
      <c r="E58" s="81">
        <f t="shared" si="1"/>
        <v>2.12E-05</v>
      </c>
      <c r="O58" s="27">
        <f t="shared" si="2"/>
        <v>6.4E-06</v>
      </c>
      <c r="P58">
        <f>PROTOKOŁY!B56</f>
        <v>0</v>
      </c>
      <c r="R58" s="36">
        <f>PROTOKOŁY!J56</f>
        <v>0</v>
      </c>
      <c r="S58" s="36">
        <f t="shared" si="3"/>
        <v>0</v>
      </c>
      <c r="T58">
        <v>6.4E-06</v>
      </c>
      <c r="U58" s="12">
        <v>55</v>
      </c>
    </row>
    <row r="59" spans="2:21" ht="12.75">
      <c r="B59" s="78">
        <v>56</v>
      </c>
      <c r="C59" s="79">
        <f t="shared" si="0"/>
        <v>0</v>
      </c>
      <c r="D59" s="80" t="e">
        <f>VLOOKUP(C59,PROTOKOŁY!$B$2:$D$300,3,FALSE)</f>
        <v>#N/A</v>
      </c>
      <c r="E59" s="81">
        <f t="shared" si="1"/>
        <v>2.11E-05</v>
      </c>
      <c r="O59" s="27">
        <f t="shared" si="2"/>
        <v>6.5E-06</v>
      </c>
      <c r="P59" t="str">
        <f>PROTOKOŁY!B57</f>
        <v>SZKOŁA</v>
      </c>
      <c r="R59" s="36">
        <f>PROTOKOŁY!J57</f>
        <v>0</v>
      </c>
      <c r="S59" s="36">
        <f t="shared" si="3"/>
        <v>0</v>
      </c>
      <c r="T59">
        <v>6.5E-06</v>
      </c>
      <c r="U59" s="12">
        <v>56</v>
      </c>
    </row>
    <row r="60" spans="2:21" ht="12.75">
      <c r="B60" s="78">
        <v>57</v>
      </c>
      <c r="C60" s="79">
        <f t="shared" si="0"/>
        <v>0</v>
      </c>
      <c r="D60" s="80" t="e">
        <f>VLOOKUP(C60,PROTOKOŁY!$B$2:$D$300,3,FALSE)</f>
        <v>#N/A</v>
      </c>
      <c r="E60" s="81">
        <f t="shared" si="1"/>
        <v>2.1E-05</v>
      </c>
      <c r="O60" s="27">
        <f t="shared" si="2"/>
        <v>6.5999999999999995E-06</v>
      </c>
      <c r="P60" t="str">
        <f>PROTOKOŁY!B58</f>
        <v>Polaczyk jkub</v>
      </c>
      <c r="R60" s="36">
        <f>PROTOKOŁY!J58</f>
        <v>0</v>
      </c>
      <c r="S60" s="36">
        <f t="shared" si="3"/>
        <v>0</v>
      </c>
      <c r="T60">
        <v>6.5999999999999995E-06</v>
      </c>
      <c r="U60" s="12">
        <v>57</v>
      </c>
    </row>
    <row r="61" spans="2:21" ht="12.75">
      <c r="B61" s="78">
        <v>58</v>
      </c>
      <c r="C61" s="79">
        <f t="shared" si="0"/>
        <v>0</v>
      </c>
      <c r="D61" s="80" t="e">
        <f>VLOOKUP(C61,PROTOKOŁY!$B$2:$D$300,3,FALSE)</f>
        <v>#N/A</v>
      </c>
      <c r="E61" s="81">
        <f t="shared" si="1"/>
        <v>2.09E-05</v>
      </c>
      <c r="O61" s="27">
        <f t="shared" si="2"/>
        <v>6.699999999999999E-06</v>
      </c>
      <c r="P61" t="str">
        <f>PROTOKOŁY!B59</f>
        <v>Sawicki Miłosz</v>
      </c>
      <c r="R61" s="36">
        <f>PROTOKOŁY!J59</f>
        <v>0</v>
      </c>
      <c r="S61" s="36">
        <f t="shared" si="3"/>
        <v>0</v>
      </c>
      <c r="T61">
        <v>6.699999999999999E-06</v>
      </c>
      <c r="U61" s="12">
        <v>58</v>
      </c>
    </row>
    <row r="62" spans="2:21" ht="12.75">
      <c r="B62" s="78">
        <v>59</v>
      </c>
      <c r="C62" s="79">
        <f t="shared" si="0"/>
        <v>0</v>
      </c>
      <c r="D62" s="80" t="e">
        <f>VLOOKUP(C62,PROTOKOŁY!$B$2:$D$300,3,FALSE)</f>
        <v>#N/A</v>
      </c>
      <c r="E62" s="81">
        <f t="shared" si="1"/>
        <v>2.08E-05</v>
      </c>
      <c r="O62" s="27">
        <f t="shared" si="2"/>
        <v>6.799999999999999E-06</v>
      </c>
      <c r="P62" t="str">
        <f>PROTOKOŁY!B60</f>
        <v>Możdżeń Antoni</v>
      </c>
      <c r="R62" s="36">
        <f>PROTOKOŁY!J60</f>
        <v>0</v>
      </c>
      <c r="S62" s="36">
        <f t="shared" si="3"/>
        <v>0</v>
      </c>
      <c r="T62">
        <v>6.799999999999999E-06</v>
      </c>
      <c r="U62" s="12">
        <v>59</v>
      </c>
    </row>
    <row r="63" spans="2:21" ht="12.75">
      <c r="B63" s="78">
        <v>60</v>
      </c>
      <c r="C63" s="79">
        <f t="shared" si="0"/>
        <v>0</v>
      </c>
      <c r="D63" s="80" t="e">
        <f>VLOOKUP(C63,PROTOKOŁY!$B$2:$D$300,3,FALSE)</f>
        <v>#N/A</v>
      </c>
      <c r="E63" s="81">
        <f t="shared" si="1"/>
        <v>2.07E-05</v>
      </c>
      <c r="O63" s="27">
        <f t="shared" si="2"/>
        <v>6.899999999999999E-06</v>
      </c>
      <c r="P63" t="str">
        <f>PROTOKOŁY!B61</f>
        <v>Stolarki Arkadiusz</v>
      </c>
      <c r="R63" s="36">
        <f>PROTOKOŁY!J61</f>
        <v>0</v>
      </c>
      <c r="S63" s="36">
        <f t="shared" si="3"/>
        <v>0</v>
      </c>
      <c r="T63">
        <v>6.899999999999999E-06</v>
      </c>
      <c r="U63" s="12">
        <v>60</v>
      </c>
    </row>
    <row r="64" spans="2:21" ht="12.75">
      <c r="B64" s="78">
        <v>61</v>
      </c>
      <c r="C64" s="79">
        <f t="shared" si="0"/>
        <v>0</v>
      </c>
      <c r="D64" s="80" t="e">
        <f>VLOOKUP(C64,PROTOKOŁY!$B$2:$D$300,3,FALSE)</f>
        <v>#N/A</v>
      </c>
      <c r="E64" s="81">
        <f t="shared" si="1"/>
        <v>2.06E-05</v>
      </c>
      <c r="O64" s="27">
        <f t="shared" si="2"/>
        <v>7E-06</v>
      </c>
      <c r="P64" t="str">
        <f>PROTOKOŁY!B62</f>
        <v>Beszterda Kamil</v>
      </c>
      <c r="R64" s="36">
        <f>PROTOKOŁY!J62</f>
        <v>0</v>
      </c>
      <c r="S64" s="36">
        <f t="shared" si="3"/>
        <v>0</v>
      </c>
      <c r="T64">
        <v>7E-06</v>
      </c>
      <c r="U64" s="12">
        <v>61</v>
      </c>
    </row>
    <row r="65" spans="2:21" ht="12.75">
      <c r="B65" s="78">
        <v>62</v>
      </c>
      <c r="C65" s="79">
        <f t="shared" si="0"/>
        <v>0</v>
      </c>
      <c r="D65" s="80" t="e">
        <f>VLOOKUP(C65,PROTOKOŁY!$B$2:$D$300,3,FALSE)</f>
        <v>#N/A</v>
      </c>
      <c r="E65" s="81">
        <f t="shared" si="1"/>
        <v>2.05E-05</v>
      </c>
      <c r="O65" s="27">
        <f t="shared" si="2"/>
        <v>7.1E-06</v>
      </c>
      <c r="P65">
        <f>PROTOKOŁY!B63</f>
        <v>0</v>
      </c>
      <c r="R65" s="36">
        <f>PROTOKOŁY!J63</f>
        <v>0</v>
      </c>
      <c r="S65" s="36">
        <f t="shared" si="3"/>
        <v>0</v>
      </c>
      <c r="T65">
        <v>7.1E-06</v>
      </c>
      <c r="U65" s="12">
        <v>62</v>
      </c>
    </row>
    <row r="66" spans="2:21" ht="12.75">
      <c r="B66" s="78">
        <v>63</v>
      </c>
      <c r="C66" s="79">
        <f t="shared" si="0"/>
        <v>0</v>
      </c>
      <c r="D66" s="80" t="e">
        <f>VLOOKUP(C66,PROTOKOŁY!$B$2:$D$300,3,FALSE)</f>
        <v>#N/A</v>
      </c>
      <c r="E66" s="81">
        <f t="shared" si="1"/>
        <v>2.04E-05</v>
      </c>
      <c r="O66" s="27">
        <f t="shared" si="2"/>
        <v>7.2E-06</v>
      </c>
      <c r="P66" t="str">
        <f>PROTOKOŁY!B64</f>
        <v>SZKOŁA</v>
      </c>
      <c r="R66" s="36">
        <f>PROTOKOŁY!J64</f>
        <v>0</v>
      </c>
      <c r="S66" s="36">
        <f t="shared" si="3"/>
        <v>0</v>
      </c>
      <c r="T66">
        <v>7.2E-06</v>
      </c>
      <c r="U66" s="12">
        <v>63</v>
      </c>
    </row>
    <row r="67" spans="2:21" ht="12.75">
      <c r="B67" s="78">
        <v>64</v>
      </c>
      <c r="C67" s="79">
        <f t="shared" si="0"/>
        <v>0</v>
      </c>
      <c r="D67" s="80" t="e">
        <f>VLOOKUP(C67,PROTOKOŁY!$B$2:$D$300,3,FALSE)</f>
        <v>#N/A</v>
      </c>
      <c r="E67" s="81">
        <f t="shared" si="1"/>
        <v>2.03E-05</v>
      </c>
      <c r="O67" s="27">
        <f t="shared" si="2"/>
        <v>7.2999999999999996E-06</v>
      </c>
      <c r="P67" t="str">
        <f>PROTOKOŁY!B65</f>
        <v>Błachowiak Mateusz</v>
      </c>
      <c r="R67" s="36">
        <f>PROTOKOŁY!J65</f>
        <v>0</v>
      </c>
      <c r="S67" s="36">
        <f t="shared" si="3"/>
        <v>0</v>
      </c>
      <c r="T67">
        <v>7.2999999999999996E-06</v>
      </c>
      <c r="U67" s="12">
        <v>64</v>
      </c>
    </row>
    <row r="68" spans="2:21" ht="12.75">
      <c r="B68" s="78">
        <v>65</v>
      </c>
      <c r="C68" s="79">
        <f aca="true" t="shared" si="4" ref="C68:C131">VLOOKUP(E68,O$4:P$260,2,FALSE)</f>
        <v>0</v>
      </c>
      <c r="D68" s="80" t="e">
        <f>VLOOKUP(C68,PROTOKOŁY!$B$2:$D$300,3,FALSE)</f>
        <v>#N/A</v>
      </c>
      <c r="E68" s="81">
        <f t="shared" si="1"/>
        <v>2.02E-05</v>
      </c>
      <c r="O68" s="27">
        <f t="shared" si="2"/>
        <v>7.3999999999999995E-06</v>
      </c>
      <c r="P68" t="str">
        <f>PROTOKOŁY!B66</f>
        <v>Zachwyc Marcel</v>
      </c>
      <c r="R68" s="36">
        <f>PROTOKOŁY!J66</f>
        <v>0</v>
      </c>
      <c r="S68" s="36">
        <f t="shared" si="3"/>
        <v>0</v>
      </c>
      <c r="T68">
        <v>7.3999999999999995E-06</v>
      </c>
      <c r="U68" s="12">
        <v>65</v>
      </c>
    </row>
    <row r="69" spans="2:21" ht="12.75">
      <c r="B69" s="78">
        <v>66</v>
      </c>
      <c r="C69" s="79">
        <f t="shared" si="4"/>
        <v>0</v>
      </c>
      <c r="D69" s="80" t="e">
        <f>VLOOKUP(C69,PROTOKOŁY!$B$2:$D$300,3,FALSE)</f>
        <v>#N/A</v>
      </c>
      <c r="E69" s="81">
        <f aca="true" t="shared" si="5" ref="E69:E132">LARGE(O$4:O$260,U69)</f>
        <v>2.01E-05</v>
      </c>
      <c r="O69" s="27">
        <f aca="true" t="shared" si="6" ref="O69:O132">S69+T69</f>
        <v>7.499999999999999E-06</v>
      </c>
      <c r="P69" t="str">
        <f>PROTOKOŁY!B67</f>
        <v>Bromberek Igor</v>
      </c>
      <c r="R69" s="36">
        <f>PROTOKOŁY!J67</f>
        <v>0</v>
      </c>
      <c r="S69" s="36">
        <f aca="true" t="shared" si="7" ref="S69:S132">R69</f>
        <v>0</v>
      </c>
      <c r="T69">
        <v>7.499999999999999E-06</v>
      </c>
      <c r="U69" s="12">
        <v>66</v>
      </c>
    </row>
    <row r="70" spans="2:21" ht="12.75">
      <c r="B70" s="78">
        <v>67</v>
      </c>
      <c r="C70" s="79">
        <f t="shared" si="4"/>
        <v>0</v>
      </c>
      <c r="D70" s="80" t="e">
        <f>VLOOKUP(C70,PROTOKOŁY!$B$2:$D$300,3,FALSE)</f>
        <v>#N/A</v>
      </c>
      <c r="E70" s="81">
        <f t="shared" si="5"/>
        <v>1.9999999999999998E-05</v>
      </c>
      <c r="O70" s="27">
        <f t="shared" si="6"/>
        <v>7.599999999999999E-06</v>
      </c>
      <c r="P70" t="str">
        <f>PROTOKOŁY!B68</f>
        <v>Nawrocki Łukasz</v>
      </c>
      <c r="R70" s="36">
        <f>PROTOKOŁY!J68</f>
        <v>0</v>
      </c>
      <c r="S70" s="36">
        <f t="shared" si="7"/>
        <v>0</v>
      </c>
      <c r="T70">
        <v>7.599999999999999E-06</v>
      </c>
      <c r="U70" s="12">
        <v>67</v>
      </c>
    </row>
    <row r="71" spans="2:21" ht="12.75">
      <c r="B71" s="78">
        <v>68</v>
      </c>
      <c r="C71" s="79">
        <f t="shared" si="4"/>
        <v>0</v>
      </c>
      <c r="D71" s="80" t="e">
        <f>VLOOKUP(C71,PROTOKOŁY!$B$2:$D$300,3,FALSE)</f>
        <v>#N/A</v>
      </c>
      <c r="E71" s="81">
        <f t="shared" si="5"/>
        <v>1.99E-05</v>
      </c>
      <c r="O71" s="27">
        <f t="shared" si="6"/>
        <v>7.699999999999999E-06</v>
      </c>
      <c r="P71" t="str">
        <f>PROTOKOŁY!B69</f>
        <v>Marcinkowski Daniel</v>
      </c>
      <c r="R71" s="36">
        <f>PROTOKOŁY!J69</f>
        <v>0</v>
      </c>
      <c r="S71" s="36">
        <f t="shared" si="7"/>
        <v>0</v>
      </c>
      <c r="T71">
        <v>7.699999999999999E-06</v>
      </c>
      <c r="U71" s="12">
        <v>68</v>
      </c>
    </row>
    <row r="72" spans="2:21" ht="12.75">
      <c r="B72" s="78">
        <v>69</v>
      </c>
      <c r="C72" s="79">
        <f t="shared" si="4"/>
        <v>0</v>
      </c>
      <c r="D72" s="80" t="e">
        <f>VLOOKUP(C72,PROTOKOŁY!$B$2:$D$300,3,FALSE)</f>
        <v>#N/A</v>
      </c>
      <c r="E72" s="81">
        <f t="shared" si="5"/>
        <v>1.98E-05</v>
      </c>
      <c r="O72" s="27">
        <f t="shared" si="6"/>
        <v>7.8E-06</v>
      </c>
      <c r="P72" t="str">
        <f>PROTOKOŁY!B70</f>
        <v>Cur Kacper</v>
      </c>
      <c r="R72" s="36">
        <f>PROTOKOŁY!J70</f>
        <v>0</v>
      </c>
      <c r="S72" s="36">
        <f t="shared" si="7"/>
        <v>0</v>
      </c>
      <c r="T72">
        <v>7.8E-06</v>
      </c>
      <c r="U72" s="12">
        <v>69</v>
      </c>
    </row>
    <row r="73" spans="2:21" ht="12.75">
      <c r="B73" s="78">
        <v>70</v>
      </c>
      <c r="C73" s="79">
        <f t="shared" si="4"/>
        <v>0</v>
      </c>
      <c r="D73" s="80" t="e">
        <f>VLOOKUP(C73,PROTOKOŁY!$B$2:$D$300,3,FALSE)</f>
        <v>#N/A</v>
      </c>
      <c r="E73" s="81">
        <f t="shared" si="5"/>
        <v>1.97E-05</v>
      </c>
      <c r="O73" s="27">
        <f t="shared" si="6"/>
        <v>7.9E-06</v>
      </c>
      <c r="P73" t="str">
        <f>PROTOKOŁY!B71</f>
        <v>SZKOŁA</v>
      </c>
      <c r="R73" s="36">
        <f>PROTOKOŁY!J71</f>
        <v>0</v>
      </c>
      <c r="S73" s="36">
        <f t="shared" si="7"/>
        <v>0</v>
      </c>
      <c r="T73">
        <v>7.9E-06</v>
      </c>
      <c r="U73" s="12">
        <v>70</v>
      </c>
    </row>
    <row r="74" spans="2:21" ht="12.75">
      <c r="B74" s="78">
        <v>71</v>
      </c>
      <c r="C74" s="79">
        <f t="shared" si="4"/>
        <v>0</v>
      </c>
      <c r="D74" s="80" t="e">
        <f>VLOOKUP(C74,PROTOKOŁY!$B$2:$D$300,3,FALSE)</f>
        <v>#N/A</v>
      </c>
      <c r="E74" s="81">
        <f t="shared" si="5"/>
        <v>1.96E-05</v>
      </c>
      <c r="O74" s="27">
        <f t="shared" si="6"/>
        <v>8E-06</v>
      </c>
      <c r="P74" t="str">
        <f>PROTOKOŁY!B72</f>
        <v>Brzuska Jakub</v>
      </c>
      <c r="R74" s="36">
        <f>PROTOKOŁY!J72</f>
        <v>0</v>
      </c>
      <c r="S74" s="36">
        <f t="shared" si="7"/>
        <v>0</v>
      </c>
      <c r="T74">
        <v>8E-06</v>
      </c>
      <c r="U74" s="12">
        <v>71</v>
      </c>
    </row>
    <row r="75" spans="2:21" ht="12.75">
      <c r="B75" s="78">
        <v>72</v>
      </c>
      <c r="C75" s="79">
        <f t="shared" si="4"/>
        <v>0</v>
      </c>
      <c r="D75" s="80" t="e">
        <f>VLOOKUP(C75,PROTOKOŁY!$B$2:$D$300,3,FALSE)</f>
        <v>#N/A</v>
      </c>
      <c r="E75" s="81">
        <f t="shared" si="5"/>
        <v>1.95E-05</v>
      </c>
      <c r="O75" s="27">
        <f t="shared" si="6"/>
        <v>8.1E-06</v>
      </c>
      <c r="P75" t="str">
        <f>PROTOKOŁY!B73</f>
        <v>Kufel Patryk</v>
      </c>
      <c r="R75" s="36">
        <f>PROTOKOŁY!J73</f>
        <v>0</v>
      </c>
      <c r="S75" s="36">
        <f t="shared" si="7"/>
        <v>0</v>
      </c>
      <c r="T75">
        <v>8.1E-06</v>
      </c>
      <c r="U75" s="12">
        <v>72</v>
      </c>
    </row>
    <row r="76" spans="2:21" ht="12.75">
      <c r="B76" s="78">
        <v>73</v>
      </c>
      <c r="C76" s="79">
        <f t="shared" si="4"/>
        <v>0</v>
      </c>
      <c r="D76" s="80" t="e">
        <f>VLOOKUP(C76,PROTOKOŁY!$B$2:$D$300,3,FALSE)</f>
        <v>#N/A</v>
      </c>
      <c r="E76" s="81">
        <f t="shared" si="5"/>
        <v>1.94E-05</v>
      </c>
      <c r="O76" s="27">
        <f t="shared" si="6"/>
        <v>8.2E-06</v>
      </c>
      <c r="P76" t="str">
        <f>PROTOKOŁY!B74</f>
        <v>Libera Mikołaj</v>
      </c>
      <c r="R76" s="36">
        <f>PROTOKOŁY!J74</f>
        <v>0</v>
      </c>
      <c r="S76" s="36">
        <f t="shared" si="7"/>
        <v>0</v>
      </c>
      <c r="T76">
        <v>8.2E-06</v>
      </c>
      <c r="U76" s="12">
        <v>73</v>
      </c>
    </row>
    <row r="77" spans="2:21" ht="12.75">
      <c r="B77" s="78">
        <v>74</v>
      </c>
      <c r="C77" s="79">
        <f t="shared" si="4"/>
        <v>0</v>
      </c>
      <c r="D77" s="80" t="e">
        <f>VLOOKUP(C77,PROTOKOŁY!$B$2:$D$300,3,FALSE)</f>
        <v>#N/A</v>
      </c>
      <c r="E77" s="81">
        <f t="shared" si="5"/>
        <v>1.9299999999999998E-05</v>
      </c>
      <c r="O77" s="27">
        <f t="shared" si="6"/>
        <v>8.3E-06</v>
      </c>
      <c r="P77" t="str">
        <f>PROTOKOŁY!B75</f>
        <v>Gębski Wojciech</v>
      </c>
      <c r="R77" s="36">
        <f>PROTOKOŁY!J75</f>
        <v>0</v>
      </c>
      <c r="S77" s="36">
        <f t="shared" si="7"/>
        <v>0</v>
      </c>
      <c r="T77">
        <v>8.3E-06</v>
      </c>
      <c r="U77" s="12">
        <v>74</v>
      </c>
    </row>
    <row r="78" spans="2:21" ht="12.75">
      <c r="B78" s="78">
        <v>75</v>
      </c>
      <c r="C78" s="79">
        <f t="shared" si="4"/>
        <v>0</v>
      </c>
      <c r="D78" s="80" t="e">
        <f>VLOOKUP(C78,PROTOKOŁY!$B$2:$D$300,3,FALSE)</f>
        <v>#N/A</v>
      </c>
      <c r="E78" s="81">
        <f t="shared" si="5"/>
        <v>1.92E-05</v>
      </c>
      <c r="O78" s="27">
        <f t="shared" si="6"/>
        <v>8.4E-06</v>
      </c>
      <c r="P78" t="str">
        <f>PROTOKOŁY!B76</f>
        <v>Koperski Adam</v>
      </c>
      <c r="R78" s="36">
        <f>PROTOKOŁY!J76</f>
        <v>0</v>
      </c>
      <c r="S78" s="36">
        <f t="shared" si="7"/>
        <v>0</v>
      </c>
      <c r="T78">
        <v>8.4E-06</v>
      </c>
      <c r="U78" s="12">
        <v>75</v>
      </c>
    </row>
    <row r="79" spans="2:21" ht="12.75">
      <c r="B79" s="78">
        <v>76</v>
      </c>
      <c r="C79" s="79">
        <f t="shared" si="4"/>
        <v>0</v>
      </c>
      <c r="D79" s="80" t="e">
        <f>VLOOKUP(C79,PROTOKOŁY!$B$2:$D$300,3,FALSE)</f>
        <v>#N/A</v>
      </c>
      <c r="E79" s="81">
        <f t="shared" si="5"/>
        <v>1.91E-05</v>
      </c>
      <c r="O79" s="27">
        <f t="shared" si="6"/>
        <v>8.5E-06</v>
      </c>
      <c r="P79" t="str">
        <f>PROTOKOŁY!B77</f>
        <v>Kwitkowski Bartosz</v>
      </c>
      <c r="R79" s="36">
        <f>PROTOKOŁY!J77</f>
        <v>0</v>
      </c>
      <c r="S79" s="36">
        <f t="shared" si="7"/>
        <v>0</v>
      </c>
      <c r="T79">
        <v>8.5E-06</v>
      </c>
      <c r="U79" s="12">
        <v>76</v>
      </c>
    </row>
    <row r="80" spans="2:21" ht="12.75">
      <c r="B80" s="78">
        <v>77</v>
      </c>
      <c r="C80" s="79">
        <f t="shared" si="4"/>
        <v>0</v>
      </c>
      <c r="D80" s="80" t="e">
        <f>VLOOKUP(C80,PROTOKOŁY!$B$2:$D$300,3,FALSE)</f>
        <v>#N/A</v>
      </c>
      <c r="E80" s="81">
        <f t="shared" si="5"/>
        <v>1.9E-05</v>
      </c>
      <c r="O80" s="27">
        <f t="shared" si="6"/>
        <v>8.6E-06</v>
      </c>
      <c r="P80" t="str">
        <f>PROTOKOŁY!B78</f>
        <v>SZKOŁA</v>
      </c>
      <c r="R80" s="36">
        <f>PROTOKOŁY!J78</f>
        <v>0</v>
      </c>
      <c r="S80" s="36">
        <f t="shared" si="7"/>
        <v>0</v>
      </c>
      <c r="T80">
        <v>8.6E-06</v>
      </c>
      <c r="U80" s="12">
        <v>77</v>
      </c>
    </row>
    <row r="81" spans="2:21" ht="12.75">
      <c r="B81" s="78">
        <v>78</v>
      </c>
      <c r="C81" s="79">
        <f t="shared" si="4"/>
        <v>0</v>
      </c>
      <c r="D81" s="80" t="e">
        <f>VLOOKUP(C81,PROTOKOŁY!$B$2:$D$300,3,FALSE)</f>
        <v>#N/A</v>
      </c>
      <c r="E81" s="81">
        <f t="shared" si="5"/>
        <v>1.89E-05</v>
      </c>
      <c r="O81" s="27">
        <f t="shared" si="6"/>
        <v>8.7E-06</v>
      </c>
      <c r="P81" t="str">
        <f>PROTOKOŁY!B79</f>
        <v>Miazek Michał</v>
      </c>
      <c r="R81" s="36">
        <f>PROTOKOŁY!J79</f>
        <v>0</v>
      </c>
      <c r="S81" s="36">
        <f t="shared" si="7"/>
        <v>0</v>
      </c>
      <c r="T81">
        <v>8.7E-06</v>
      </c>
      <c r="U81" s="12">
        <v>78</v>
      </c>
    </row>
    <row r="82" spans="2:21" ht="12.75">
      <c r="B82" s="78">
        <v>79</v>
      </c>
      <c r="C82" s="79">
        <f t="shared" si="4"/>
        <v>0</v>
      </c>
      <c r="D82" s="80" t="e">
        <f>VLOOKUP(C82,PROTOKOŁY!$B$2:$D$300,3,FALSE)</f>
        <v>#N/A</v>
      </c>
      <c r="E82" s="81">
        <f t="shared" si="5"/>
        <v>1.88E-05</v>
      </c>
      <c r="O82" s="27">
        <f t="shared" si="6"/>
        <v>8.8E-06</v>
      </c>
      <c r="P82" t="str">
        <f>PROTOKOŁY!B80</f>
        <v>Malinowski Dastin</v>
      </c>
      <c r="R82" s="36">
        <f>PROTOKOŁY!J80</f>
        <v>0</v>
      </c>
      <c r="S82" s="36">
        <f t="shared" si="7"/>
        <v>0</v>
      </c>
      <c r="T82">
        <v>8.8E-06</v>
      </c>
      <c r="U82" s="12">
        <v>79</v>
      </c>
    </row>
    <row r="83" spans="2:21" ht="12.75">
      <c r="B83" s="78">
        <v>80</v>
      </c>
      <c r="C83" s="79">
        <f t="shared" si="4"/>
        <v>0</v>
      </c>
      <c r="D83" s="80" t="e">
        <f>VLOOKUP(C83,PROTOKOŁY!$B$2:$D$300,3,FALSE)</f>
        <v>#N/A</v>
      </c>
      <c r="E83" s="81">
        <f t="shared" si="5"/>
        <v>1.87E-05</v>
      </c>
      <c r="O83" s="27">
        <f t="shared" si="6"/>
        <v>8.9E-06</v>
      </c>
      <c r="P83" t="str">
        <f>PROTOKOŁY!B81</f>
        <v>Barłkiewicz Maksymilian</v>
      </c>
      <c r="R83" s="36">
        <f>PROTOKOŁY!J81</f>
        <v>0</v>
      </c>
      <c r="S83" s="36">
        <f t="shared" si="7"/>
        <v>0</v>
      </c>
      <c r="T83">
        <v>8.9E-06</v>
      </c>
      <c r="U83" s="12">
        <v>80</v>
      </c>
    </row>
    <row r="84" spans="2:21" ht="12.75">
      <c r="B84" s="78">
        <v>81</v>
      </c>
      <c r="C84" s="79">
        <f t="shared" si="4"/>
        <v>0</v>
      </c>
      <c r="D84" s="80" t="e">
        <f>VLOOKUP(C84,PROTOKOŁY!$B$2:$D$300,3,FALSE)</f>
        <v>#N/A</v>
      </c>
      <c r="E84" s="81">
        <f t="shared" si="5"/>
        <v>1.86E-05</v>
      </c>
      <c r="O84" s="27">
        <f t="shared" si="6"/>
        <v>9E-06</v>
      </c>
      <c r="P84" t="str">
        <f>PROTOKOŁY!B82</f>
        <v>Kwitowski Damian</v>
      </c>
      <c r="R84" s="36">
        <f>PROTOKOŁY!J82</f>
        <v>0</v>
      </c>
      <c r="S84" s="36">
        <f t="shared" si="7"/>
        <v>0</v>
      </c>
      <c r="T84">
        <v>9E-06</v>
      </c>
      <c r="U84" s="12">
        <v>81</v>
      </c>
    </row>
    <row r="85" spans="2:21" ht="12.75">
      <c r="B85" s="78">
        <v>82</v>
      </c>
      <c r="C85" s="79">
        <f t="shared" si="4"/>
        <v>0</v>
      </c>
      <c r="D85" s="80" t="e">
        <f>VLOOKUP(C85,PROTOKOŁY!$B$2:$D$300,3,FALSE)</f>
        <v>#N/A</v>
      </c>
      <c r="E85" s="81">
        <f t="shared" si="5"/>
        <v>1.85E-05</v>
      </c>
      <c r="O85" s="27">
        <f t="shared" si="6"/>
        <v>9.100000000000001E-06</v>
      </c>
      <c r="P85" t="str">
        <f>PROTOKOŁY!B83</f>
        <v>Cholenicki Piotr</v>
      </c>
      <c r="R85" s="36">
        <f>PROTOKOŁY!J83</f>
        <v>0</v>
      </c>
      <c r="S85" s="36">
        <f t="shared" si="7"/>
        <v>0</v>
      </c>
      <c r="T85">
        <v>9.100000000000001E-06</v>
      </c>
      <c r="U85" s="12">
        <v>82</v>
      </c>
    </row>
    <row r="86" spans="2:21" ht="12.75">
      <c r="B86" s="78">
        <v>83</v>
      </c>
      <c r="C86" s="79">
        <f t="shared" si="4"/>
        <v>0</v>
      </c>
      <c r="D86" s="80" t="e">
        <f>VLOOKUP(C86,PROTOKOŁY!$B$2:$D$300,3,FALSE)</f>
        <v>#N/A</v>
      </c>
      <c r="E86" s="81">
        <f t="shared" si="5"/>
        <v>1.84E-05</v>
      </c>
      <c r="O86" s="27">
        <f t="shared" si="6"/>
        <v>9.2E-06</v>
      </c>
      <c r="P86" t="str">
        <f>PROTOKOŁY!B84</f>
        <v>Jóskowiak Michał</v>
      </c>
      <c r="R86" s="36">
        <f>PROTOKOŁY!J84</f>
        <v>0</v>
      </c>
      <c r="S86" s="36">
        <f t="shared" si="7"/>
        <v>0</v>
      </c>
      <c r="T86">
        <v>9.2E-06</v>
      </c>
      <c r="U86" s="12">
        <v>83</v>
      </c>
    </row>
    <row r="87" spans="2:21" ht="12.75">
      <c r="B87" s="78">
        <v>84</v>
      </c>
      <c r="C87" s="79">
        <f t="shared" si="4"/>
        <v>0</v>
      </c>
      <c r="D87" s="80" t="e">
        <f>VLOOKUP(C87,PROTOKOŁY!$B$2:$D$300,3,FALSE)</f>
        <v>#N/A</v>
      </c>
      <c r="E87" s="81">
        <f t="shared" si="5"/>
        <v>1.83E-05</v>
      </c>
      <c r="O87" s="27">
        <f t="shared" si="6"/>
        <v>9.3E-06</v>
      </c>
      <c r="P87" t="str">
        <f>PROTOKOŁY!B85</f>
        <v>SZKOŁA</v>
      </c>
      <c r="R87" s="36">
        <f>PROTOKOŁY!J85</f>
        <v>0</v>
      </c>
      <c r="S87" s="36">
        <f t="shared" si="7"/>
        <v>0</v>
      </c>
      <c r="T87">
        <v>9.3E-06</v>
      </c>
      <c r="U87" s="12">
        <v>84</v>
      </c>
    </row>
    <row r="88" spans="2:21" ht="12.75">
      <c r="B88" s="78">
        <v>85</v>
      </c>
      <c r="C88" s="79">
        <f t="shared" si="4"/>
        <v>0</v>
      </c>
      <c r="D88" s="80" t="e">
        <f>VLOOKUP(C88,PROTOKOŁY!$B$2:$D$300,3,FALSE)</f>
        <v>#N/A</v>
      </c>
      <c r="E88" s="81">
        <f t="shared" si="5"/>
        <v>1.82E-05</v>
      </c>
      <c r="O88" s="27">
        <f t="shared" si="6"/>
        <v>9.4E-06</v>
      </c>
      <c r="P88" t="str">
        <f>PROTOKOŁY!B86</f>
        <v>Dylski Karol</v>
      </c>
      <c r="R88" s="36">
        <f>PROTOKOŁY!J86</f>
        <v>0</v>
      </c>
      <c r="S88" s="36">
        <f t="shared" si="7"/>
        <v>0</v>
      </c>
      <c r="T88">
        <v>9.4E-06</v>
      </c>
      <c r="U88" s="12">
        <v>85</v>
      </c>
    </row>
    <row r="89" spans="2:21" ht="12.75">
      <c r="B89" s="78">
        <v>86</v>
      </c>
      <c r="C89" s="79">
        <f t="shared" si="4"/>
        <v>0</v>
      </c>
      <c r="D89" s="80" t="e">
        <f>VLOOKUP(C89,PROTOKOŁY!$B$2:$D$300,3,FALSE)</f>
        <v>#N/A</v>
      </c>
      <c r="E89" s="81">
        <f t="shared" si="5"/>
        <v>1.81E-05</v>
      </c>
      <c r="O89" s="27">
        <f t="shared" si="6"/>
        <v>9.5E-06</v>
      </c>
      <c r="P89" t="str">
        <f>PROTOKOŁY!B87</f>
        <v>Setlak Wojciech</v>
      </c>
      <c r="R89" s="36">
        <f>PROTOKOŁY!J87</f>
        <v>0</v>
      </c>
      <c r="S89" s="36">
        <f t="shared" si="7"/>
        <v>0</v>
      </c>
      <c r="T89">
        <v>9.5E-06</v>
      </c>
      <c r="U89" s="12">
        <v>86</v>
      </c>
    </row>
    <row r="90" spans="2:21" ht="12.75">
      <c r="B90" s="78">
        <v>87</v>
      </c>
      <c r="C90" s="79">
        <f t="shared" si="4"/>
        <v>0</v>
      </c>
      <c r="D90" s="80" t="e">
        <f>VLOOKUP(C90,PROTOKOŁY!$B$2:$D$300,3,FALSE)</f>
        <v>#N/A</v>
      </c>
      <c r="E90" s="81">
        <f t="shared" si="5"/>
        <v>1.8E-05</v>
      </c>
      <c r="O90" s="27">
        <f t="shared" si="6"/>
        <v>9.6E-06</v>
      </c>
      <c r="P90" t="str">
        <f>PROTOKOŁY!B88</f>
        <v>Adamczak Mateusz</v>
      </c>
      <c r="R90" s="36">
        <f>PROTOKOŁY!J88</f>
        <v>0</v>
      </c>
      <c r="S90" s="36">
        <f t="shared" si="7"/>
        <v>0</v>
      </c>
      <c r="T90">
        <v>9.6E-06</v>
      </c>
      <c r="U90" s="12">
        <v>87</v>
      </c>
    </row>
    <row r="91" spans="2:21" ht="12.75">
      <c r="B91" s="78">
        <v>88</v>
      </c>
      <c r="C91" s="79">
        <f t="shared" si="4"/>
        <v>0</v>
      </c>
      <c r="D91" s="80" t="e">
        <f>VLOOKUP(C91,PROTOKOŁY!$B$2:$D$300,3,FALSE)</f>
        <v>#N/A</v>
      </c>
      <c r="E91" s="81">
        <f t="shared" si="5"/>
        <v>1.79E-05</v>
      </c>
      <c r="O91" s="27">
        <f t="shared" si="6"/>
        <v>9.7E-06</v>
      </c>
      <c r="P91" t="str">
        <f>PROTOKOŁY!B89</f>
        <v>Lisek Tomasz</v>
      </c>
      <c r="R91" s="36">
        <f>PROTOKOŁY!J89</f>
        <v>0</v>
      </c>
      <c r="S91" s="36">
        <f t="shared" si="7"/>
        <v>0</v>
      </c>
      <c r="T91">
        <v>9.7E-06</v>
      </c>
      <c r="U91" s="12">
        <v>88</v>
      </c>
    </row>
    <row r="92" spans="2:21" ht="12.75">
      <c r="B92" s="78">
        <v>89</v>
      </c>
      <c r="C92" s="79">
        <f t="shared" si="4"/>
        <v>0</v>
      </c>
      <c r="D92" s="80" t="e">
        <f>VLOOKUP(C92,PROTOKOŁY!$B$2:$D$300,3,FALSE)</f>
        <v>#N/A</v>
      </c>
      <c r="E92" s="81">
        <f t="shared" si="5"/>
        <v>1.78E-05</v>
      </c>
      <c r="O92" s="27">
        <f t="shared" si="6"/>
        <v>9.800000000000001E-06</v>
      </c>
      <c r="P92" t="str">
        <f>PROTOKOŁY!B90</f>
        <v>Kolwicz Jan</v>
      </c>
      <c r="R92" s="36">
        <f>PROTOKOŁY!J90</f>
        <v>0</v>
      </c>
      <c r="S92" s="36">
        <f t="shared" si="7"/>
        <v>0</v>
      </c>
      <c r="T92">
        <v>9.800000000000001E-06</v>
      </c>
      <c r="U92" s="12">
        <v>89</v>
      </c>
    </row>
    <row r="93" spans="2:21" ht="12.75">
      <c r="B93" s="78">
        <v>90</v>
      </c>
      <c r="C93" s="79">
        <f t="shared" si="4"/>
        <v>0</v>
      </c>
      <c r="D93" s="80" t="e">
        <f>VLOOKUP(C93,PROTOKOŁY!$B$2:$D$300,3,FALSE)</f>
        <v>#N/A</v>
      </c>
      <c r="E93" s="81">
        <f t="shared" si="5"/>
        <v>1.77E-05</v>
      </c>
      <c r="O93" s="27">
        <f t="shared" si="6"/>
        <v>9.9E-06</v>
      </c>
      <c r="P93" t="str">
        <f>PROTOKOŁY!B91</f>
        <v>Pięta Hubert</v>
      </c>
      <c r="R93" s="36">
        <f>PROTOKOŁY!J91</f>
        <v>0</v>
      </c>
      <c r="S93" s="36">
        <f t="shared" si="7"/>
        <v>0</v>
      </c>
      <c r="T93">
        <v>9.9E-06</v>
      </c>
      <c r="U93" s="12">
        <v>90</v>
      </c>
    </row>
    <row r="94" spans="2:21" ht="12.75">
      <c r="B94" s="78">
        <v>91</v>
      </c>
      <c r="C94" s="79">
        <f t="shared" si="4"/>
        <v>0</v>
      </c>
      <c r="D94" s="80" t="e">
        <f>VLOOKUP(C94,PROTOKOŁY!$B$2:$D$300,3,FALSE)</f>
        <v>#N/A</v>
      </c>
      <c r="E94" s="81">
        <f t="shared" si="5"/>
        <v>1.76E-05</v>
      </c>
      <c r="O94" s="27">
        <f t="shared" si="6"/>
        <v>1E-05</v>
      </c>
      <c r="P94" t="str">
        <f>PROTOKOŁY!B92</f>
        <v>SZKOŁA</v>
      </c>
      <c r="R94" s="36">
        <f>PROTOKOŁY!J92</f>
        <v>0</v>
      </c>
      <c r="S94" s="36">
        <f t="shared" si="7"/>
        <v>0</v>
      </c>
      <c r="T94">
        <v>1E-05</v>
      </c>
      <c r="U94" s="12">
        <v>91</v>
      </c>
    </row>
    <row r="95" spans="2:21" ht="12.75">
      <c r="B95" s="78">
        <v>92</v>
      </c>
      <c r="C95" s="79">
        <f t="shared" si="4"/>
        <v>0</v>
      </c>
      <c r="D95" s="80" t="e">
        <f>VLOOKUP(C95,PROTOKOŁY!$B$2:$D$300,3,FALSE)</f>
        <v>#N/A</v>
      </c>
      <c r="E95" s="81">
        <f t="shared" si="5"/>
        <v>1.75E-05</v>
      </c>
      <c r="O95" s="27">
        <f t="shared" si="6"/>
        <v>1.01E-05</v>
      </c>
      <c r="P95" t="str">
        <f>PROTOKOŁY!B93</f>
        <v>Kordziński Tomek</v>
      </c>
      <c r="R95" s="36">
        <f>PROTOKOŁY!J93</f>
        <v>0</v>
      </c>
      <c r="S95" s="36">
        <f t="shared" si="7"/>
        <v>0</v>
      </c>
      <c r="T95">
        <v>1.01E-05</v>
      </c>
      <c r="U95" s="12">
        <v>92</v>
      </c>
    </row>
    <row r="96" spans="2:21" ht="12.75">
      <c r="B96" s="78">
        <v>93</v>
      </c>
      <c r="C96" s="79">
        <f t="shared" si="4"/>
        <v>0</v>
      </c>
      <c r="D96" s="80" t="e">
        <f>VLOOKUP(C96,PROTOKOŁY!$B$2:$D$300,3,FALSE)</f>
        <v>#N/A</v>
      </c>
      <c r="E96" s="81">
        <f t="shared" si="5"/>
        <v>1.74E-05</v>
      </c>
      <c r="O96" s="27">
        <f t="shared" si="6"/>
        <v>1.02E-05</v>
      </c>
      <c r="P96" t="str">
        <f>PROTOKOŁY!B94</f>
        <v>Ryżak Jakub</v>
      </c>
      <c r="R96" s="36">
        <f>PROTOKOŁY!J94</f>
        <v>0</v>
      </c>
      <c r="S96" s="36">
        <f t="shared" si="7"/>
        <v>0</v>
      </c>
      <c r="T96">
        <v>1.02E-05</v>
      </c>
      <c r="U96" s="12">
        <v>93</v>
      </c>
    </row>
    <row r="97" spans="2:21" ht="12.75">
      <c r="B97" s="78">
        <v>94</v>
      </c>
      <c r="C97" s="79">
        <f t="shared" si="4"/>
        <v>0</v>
      </c>
      <c r="D97" s="80" t="e">
        <f>VLOOKUP(C97,PROTOKOŁY!$B$2:$D$300,3,FALSE)</f>
        <v>#N/A</v>
      </c>
      <c r="E97" s="81">
        <f t="shared" si="5"/>
        <v>1.73E-05</v>
      </c>
      <c r="O97" s="27">
        <f t="shared" si="6"/>
        <v>1.03E-05</v>
      </c>
      <c r="P97" t="str">
        <f>PROTOKOŁY!B95</f>
        <v>Kleczka Jakub</v>
      </c>
      <c r="R97" s="36">
        <f>PROTOKOŁY!J95</f>
        <v>0</v>
      </c>
      <c r="S97" s="36">
        <f t="shared" si="7"/>
        <v>0</v>
      </c>
      <c r="T97">
        <v>1.03E-05</v>
      </c>
      <c r="U97" s="12">
        <v>94</v>
      </c>
    </row>
    <row r="98" spans="2:21" ht="12.75">
      <c r="B98" s="78">
        <v>95</v>
      </c>
      <c r="C98" s="79">
        <f t="shared" si="4"/>
        <v>0</v>
      </c>
      <c r="D98" s="80" t="e">
        <f>VLOOKUP(C98,PROTOKOŁY!$B$2:$D$300,3,FALSE)</f>
        <v>#N/A</v>
      </c>
      <c r="E98" s="81">
        <f t="shared" si="5"/>
        <v>1.72E-05</v>
      </c>
      <c r="O98" s="27">
        <f t="shared" si="6"/>
        <v>1.04E-05</v>
      </c>
      <c r="P98" t="str">
        <f>PROTOKOŁY!B96</f>
        <v>Nowak Antek</v>
      </c>
      <c r="R98" s="36">
        <f>PROTOKOŁY!J96</f>
        <v>0</v>
      </c>
      <c r="S98" s="36">
        <f t="shared" si="7"/>
        <v>0</v>
      </c>
      <c r="T98">
        <v>1.04E-05</v>
      </c>
      <c r="U98" s="12">
        <v>95</v>
      </c>
    </row>
    <row r="99" spans="2:21" ht="12.75">
      <c r="B99" s="78">
        <v>96</v>
      </c>
      <c r="C99" s="79">
        <f t="shared" si="4"/>
        <v>0</v>
      </c>
      <c r="D99" s="80" t="e">
        <f>VLOOKUP(C99,PROTOKOŁY!$B$2:$D$300,3,FALSE)</f>
        <v>#N/A</v>
      </c>
      <c r="E99" s="81">
        <f t="shared" si="5"/>
        <v>1.71E-05</v>
      </c>
      <c r="O99" s="27">
        <f t="shared" si="6"/>
        <v>1.05E-05</v>
      </c>
      <c r="P99" t="str">
        <f>PROTOKOŁY!B97</f>
        <v>Michalski Piotr</v>
      </c>
      <c r="R99" s="36">
        <f>PROTOKOŁY!J97</f>
        <v>0</v>
      </c>
      <c r="S99" s="36">
        <f t="shared" si="7"/>
        <v>0</v>
      </c>
      <c r="T99">
        <v>1.05E-05</v>
      </c>
      <c r="U99" s="12">
        <v>96</v>
      </c>
    </row>
    <row r="100" spans="2:21" ht="12.75">
      <c r="B100" s="78">
        <v>97</v>
      </c>
      <c r="C100" s="79">
        <f t="shared" si="4"/>
        <v>0</v>
      </c>
      <c r="D100" s="80" t="e">
        <f>VLOOKUP(C100,PROTOKOŁY!$B$2:$D$300,3,FALSE)</f>
        <v>#N/A</v>
      </c>
      <c r="E100" s="81">
        <f t="shared" si="5"/>
        <v>1.7E-05</v>
      </c>
      <c r="O100" s="27">
        <f t="shared" si="6"/>
        <v>1.06E-05</v>
      </c>
      <c r="P100" t="str">
        <f>PROTOKOŁY!B98</f>
        <v>Januszko Miłosz</v>
      </c>
      <c r="R100" s="36">
        <f>PROTOKOŁY!J98</f>
        <v>0</v>
      </c>
      <c r="S100" s="36">
        <f t="shared" si="7"/>
        <v>0</v>
      </c>
      <c r="T100">
        <v>1.06E-05</v>
      </c>
      <c r="U100" s="12">
        <v>97</v>
      </c>
    </row>
    <row r="101" spans="2:21" ht="12.75">
      <c r="B101" s="78">
        <v>98</v>
      </c>
      <c r="C101" s="79">
        <f t="shared" si="4"/>
        <v>0</v>
      </c>
      <c r="D101" s="80" t="e">
        <f>VLOOKUP(C101,PROTOKOŁY!$B$2:$D$300,3,FALSE)</f>
        <v>#N/A</v>
      </c>
      <c r="E101" s="81">
        <f t="shared" si="5"/>
        <v>1.69E-05</v>
      </c>
      <c r="O101" s="27">
        <f t="shared" si="6"/>
        <v>1.0700000000000001E-05</v>
      </c>
      <c r="P101" t="str">
        <f>PROTOKOŁY!B99</f>
        <v>SZKOŁA</v>
      </c>
      <c r="R101" s="36">
        <f>PROTOKOŁY!J99</f>
        <v>0</v>
      </c>
      <c r="S101" s="36">
        <f t="shared" si="7"/>
        <v>0</v>
      </c>
      <c r="T101">
        <v>1.0700000000000001E-05</v>
      </c>
      <c r="U101" s="12">
        <v>98</v>
      </c>
    </row>
    <row r="102" spans="2:21" ht="12.75">
      <c r="B102" s="78">
        <v>99</v>
      </c>
      <c r="C102" s="79">
        <f t="shared" si="4"/>
        <v>0</v>
      </c>
      <c r="D102" s="80" t="e">
        <f>VLOOKUP(C102,PROTOKOŁY!$B$2:$D$300,3,FALSE)</f>
        <v>#N/A</v>
      </c>
      <c r="E102" s="81">
        <f t="shared" si="5"/>
        <v>1.68E-05</v>
      </c>
      <c r="O102" s="27">
        <f t="shared" si="6"/>
        <v>1.08E-05</v>
      </c>
      <c r="P102" t="str">
        <f>PROTOKOŁY!B100</f>
        <v>Idziak Wiktor</v>
      </c>
      <c r="R102" s="36">
        <f>PROTOKOŁY!J100</f>
        <v>0</v>
      </c>
      <c r="S102" s="36">
        <f t="shared" si="7"/>
        <v>0</v>
      </c>
      <c r="T102">
        <v>1.08E-05</v>
      </c>
      <c r="U102" s="12">
        <v>99</v>
      </c>
    </row>
    <row r="103" spans="2:21" ht="12.75">
      <c r="B103" s="78">
        <v>100</v>
      </c>
      <c r="C103" s="79">
        <f t="shared" si="4"/>
        <v>0</v>
      </c>
      <c r="D103" s="80" t="e">
        <f>VLOOKUP(C103,PROTOKOŁY!$B$2:$D$300,3,FALSE)</f>
        <v>#N/A</v>
      </c>
      <c r="E103" s="81">
        <f t="shared" si="5"/>
        <v>1.67E-05</v>
      </c>
      <c r="O103" s="27">
        <f t="shared" si="6"/>
        <v>1.09E-05</v>
      </c>
      <c r="P103" t="str">
        <f>PROTOKOŁY!B101</f>
        <v>Kordziński Szymon</v>
      </c>
      <c r="R103" s="36">
        <f>PROTOKOŁY!J101</f>
        <v>0</v>
      </c>
      <c r="S103" s="36">
        <f t="shared" si="7"/>
        <v>0</v>
      </c>
      <c r="T103">
        <v>1.09E-05</v>
      </c>
      <c r="U103" s="12">
        <v>100</v>
      </c>
    </row>
    <row r="104" spans="2:21" ht="12.75">
      <c r="B104" s="78">
        <v>101</v>
      </c>
      <c r="C104" s="79">
        <f t="shared" si="4"/>
        <v>0</v>
      </c>
      <c r="D104" s="80" t="e">
        <f>VLOOKUP(C104,PROTOKOŁY!$B$2:$D$300,3,FALSE)</f>
        <v>#N/A</v>
      </c>
      <c r="E104" s="81">
        <f t="shared" si="5"/>
        <v>1.66E-05</v>
      </c>
      <c r="O104" s="27">
        <f t="shared" si="6"/>
        <v>1.1E-05</v>
      </c>
      <c r="P104" t="str">
        <f>PROTOKOŁY!B102</f>
        <v>Lewicki Jacek</v>
      </c>
      <c r="R104" s="36">
        <f>PROTOKOŁY!J102</f>
        <v>0</v>
      </c>
      <c r="S104" s="36">
        <f t="shared" si="7"/>
        <v>0</v>
      </c>
      <c r="T104">
        <v>1.1E-05</v>
      </c>
      <c r="U104" s="12">
        <v>101</v>
      </c>
    </row>
    <row r="105" spans="2:21" ht="12.75">
      <c r="B105" s="78">
        <v>102</v>
      </c>
      <c r="C105" s="79">
        <f t="shared" si="4"/>
        <v>0</v>
      </c>
      <c r="D105" s="80" t="e">
        <f>VLOOKUP(C105,PROTOKOŁY!$B$2:$D$300,3,FALSE)</f>
        <v>#N/A</v>
      </c>
      <c r="E105" s="81">
        <f t="shared" si="5"/>
        <v>1.65E-05</v>
      </c>
      <c r="O105" s="27">
        <f t="shared" si="6"/>
        <v>1.11E-05</v>
      </c>
      <c r="P105" t="str">
        <f>PROTOKOŁY!B103</f>
        <v>Białowąs Olek</v>
      </c>
      <c r="R105" s="36">
        <f>PROTOKOŁY!J103</f>
        <v>0</v>
      </c>
      <c r="S105" s="36">
        <f t="shared" si="7"/>
        <v>0</v>
      </c>
      <c r="T105">
        <v>1.11E-05</v>
      </c>
      <c r="U105" s="12">
        <v>102</v>
      </c>
    </row>
    <row r="106" spans="2:21" ht="12.75">
      <c r="B106" s="78">
        <v>103</v>
      </c>
      <c r="C106" s="79">
        <f t="shared" si="4"/>
        <v>0</v>
      </c>
      <c r="D106" s="80" t="e">
        <f>VLOOKUP(C106,PROTOKOŁY!$B$2:$D$300,3,FALSE)</f>
        <v>#N/A</v>
      </c>
      <c r="E106" s="81">
        <f t="shared" si="5"/>
        <v>1.64E-05</v>
      </c>
      <c r="O106" s="27">
        <f t="shared" si="6"/>
        <v>1.12E-05</v>
      </c>
      <c r="P106" t="str">
        <f>PROTOKOŁY!B104</f>
        <v>Biernacki Jakub</v>
      </c>
      <c r="R106" s="36">
        <f>PROTOKOŁY!J104</f>
        <v>0</v>
      </c>
      <c r="S106" s="36">
        <f t="shared" si="7"/>
        <v>0</v>
      </c>
      <c r="T106">
        <v>1.12E-05</v>
      </c>
      <c r="U106" s="12">
        <v>103</v>
      </c>
    </row>
    <row r="107" spans="2:21" ht="12.75">
      <c r="B107" s="78">
        <v>104</v>
      </c>
      <c r="C107" s="79">
        <f t="shared" si="4"/>
        <v>0</v>
      </c>
      <c r="D107" s="80" t="e">
        <f>VLOOKUP(C107,PROTOKOŁY!$B$2:$D$300,3,FALSE)</f>
        <v>#N/A</v>
      </c>
      <c r="E107" s="81">
        <f t="shared" si="5"/>
        <v>1.63E-05</v>
      </c>
      <c r="O107" s="27">
        <f t="shared" si="6"/>
        <v>1.13E-05</v>
      </c>
      <c r="P107" t="str">
        <f>PROTOKOŁY!B105</f>
        <v>Gryska łukasz</v>
      </c>
      <c r="R107" s="36">
        <f>PROTOKOŁY!J105</f>
        <v>0</v>
      </c>
      <c r="S107" s="36">
        <f t="shared" si="7"/>
        <v>0</v>
      </c>
      <c r="T107">
        <v>1.13E-05</v>
      </c>
      <c r="U107" s="12">
        <v>104</v>
      </c>
    </row>
    <row r="108" spans="2:21" ht="12.75">
      <c r="B108" s="78">
        <v>105</v>
      </c>
      <c r="C108" s="79">
        <f t="shared" si="4"/>
        <v>0</v>
      </c>
      <c r="D108" s="80" t="e">
        <f>VLOOKUP(C108,PROTOKOŁY!$B$2:$D$300,3,FALSE)</f>
        <v>#N/A</v>
      </c>
      <c r="E108" s="81">
        <f t="shared" si="5"/>
        <v>1.62E-05</v>
      </c>
      <c r="O108" s="27">
        <f t="shared" si="6"/>
        <v>1.14E-05</v>
      </c>
      <c r="P108" t="str">
        <f>PROTOKOŁY!B106</f>
        <v>SZKOŁA</v>
      </c>
      <c r="R108" s="36">
        <f>PROTOKOŁY!J106</f>
        <v>0</v>
      </c>
      <c r="S108" s="36">
        <f t="shared" si="7"/>
        <v>0</v>
      </c>
      <c r="T108">
        <v>1.14E-05</v>
      </c>
      <c r="U108" s="12">
        <v>105</v>
      </c>
    </row>
    <row r="109" spans="2:21" ht="12.75">
      <c r="B109" s="78">
        <v>106</v>
      </c>
      <c r="C109" s="79">
        <f t="shared" si="4"/>
        <v>0</v>
      </c>
      <c r="D109" s="80" t="e">
        <f>VLOOKUP(C109,PROTOKOŁY!$B$2:$D$300,3,FALSE)</f>
        <v>#N/A</v>
      </c>
      <c r="E109" s="81">
        <f t="shared" si="5"/>
        <v>1.61E-05</v>
      </c>
      <c r="O109" s="27">
        <f t="shared" si="6"/>
        <v>1.15E-05</v>
      </c>
      <c r="P109" t="str">
        <f>PROTOKOŁY!B107</f>
        <v>Kubiak Jakub</v>
      </c>
      <c r="R109" s="36">
        <f>PROTOKOŁY!J107</f>
        <v>0</v>
      </c>
      <c r="S109" s="36">
        <f t="shared" si="7"/>
        <v>0</v>
      </c>
      <c r="T109">
        <v>1.15E-05</v>
      </c>
      <c r="U109" s="12">
        <v>106</v>
      </c>
    </row>
    <row r="110" spans="2:21" ht="12.75">
      <c r="B110" s="78">
        <v>107</v>
      </c>
      <c r="C110" s="79">
        <f t="shared" si="4"/>
        <v>0</v>
      </c>
      <c r="D110" s="80" t="e">
        <f>VLOOKUP(C110,PROTOKOŁY!$B$2:$D$300,3,FALSE)</f>
        <v>#N/A</v>
      </c>
      <c r="E110" s="81">
        <f t="shared" si="5"/>
        <v>1.6E-05</v>
      </c>
      <c r="O110" s="27">
        <f t="shared" si="6"/>
        <v>1.16E-05</v>
      </c>
      <c r="P110" t="str">
        <f>PROTOKOŁY!B108</f>
        <v>Zbierski Sebastian</v>
      </c>
      <c r="R110" s="36">
        <f>PROTOKOŁY!J108</f>
        <v>0</v>
      </c>
      <c r="S110" s="36">
        <f t="shared" si="7"/>
        <v>0</v>
      </c>
      <c r="T110">
        <v>1.16E-05</v>
      </c>
      <c r="U110" s="12">
        <v>107</v>
      </c>
    </row>
    <row r="111" spans="2:21" ht="12.75">
      <c r="B111" s="78">
        <v>108</v>
      </c>
      <c r="C111" s="79">
        <f t="shared" si="4"/>
        <v>0</v>
      </c>
      <c r="D111" s="80" t="e">
        <f>VLOOKUP(C111,PROTOKOŁY!$B$2:$D$300,3,FALSE)</f>
        <v>#N/A</v>
      </c>
      <c r="E111" s="81">
        <f t="shared" si="5"/>
        <v>1.59E-05</v>
      </c>
      <c r="O111" s="27">
        <f t="shared" si="6"/>
        <v>1.17E-05</v>
      </c>
      <c r="P111" t="str">
        <f>PROTOKOŁY!B109</f>
        <v>Braun Filip</v>
      </c>
      <c r="R111" s="36">
        <f>PROTOKOŁY!J109</f>
        <v>0</v>
      </c>
      <c r="S111" s="36">
        <f t="shared" si="7"/>
        <v>0</v>
      </c>
      <c r="T111">
        <v>1.17E-05</v>
      </c>
      <c r="U111" s="12">
        <v>108</v>
      </c>
    </row>
    <row r="112" spans="2:21" ht="12.75">
      <c r="B112" s="78">
        <v>109</v>
      </c>
      <c r="C112" s="79">
        <f t="shared" si="4"/>
        <v>0</v>
      </c>
      <c r="D112" s="80" t="e">
        <f>VLOOKUP(C112,PROTOKOŁY!$B$2:$D$300,3,FALSE)</f>
        <v>#N/A</v>
      </c>
      <c r="E112" s="81">
        <f t="shared" si="5"/>
        <v>1.5799999999999998E-05</v>
      </c>
      <c r="O112" s="27">
        <f t="shared" si="6"/>
        <v>1.18E-05</v>
      </c>
      <c r="P112" t="str">
        <f>PROTOKOŁY!B110</f>
        <v>Frąckowiak Mateusz</v>
      </c>
      <c r="R112" s="36">
        <f>PROTOKOŁY!J110</f>
        <v>0</v>
      </c>
      <c r="S112" s="36">
        <f t="shared" si="7"/>
        <v>0</v>
      </c>
      <c r="T112">
        <v>1.18E-05</v>
      </c>
      <c r="U112" s="12">
        <v>109</v>
      </c>
    </row>
    <row r="113" spans="2:21" ht="12.75">
      <c r="B113" s="78">
        <v>110</v>
      </c>
      <c r="C113" s="79">
        <f t="shared" si="4"/>
        <v>0</v>
      </c>
      <c r="D113" s="80" t="e">
        <f>VLOOKUP(C113,PROTOKOŁY!$B$2:$D$300,3,FALSE)</f>
        <v>#N/A</v>
      </c>
      <c r="E113" s="81">
        <f t="shared" si="5"/>
        <v>1.57E-05</v>
      </c>
      <c r="O113" s="27">
        <f t="shared" si="6"/>
        <v>1.19E-05</v>
      </c>
      <c r="P113" t="str">
        <f>PROTOKOŁY!B111</f>
        <v>Hoszowski Michał</v>
      </c>
      <c r="R113" s="36">
        <f>PROTOKOŁY!J111</f>
        <v>0</v>
      </c>
      <c r="S113" s="36">
        <f t="shared" si="7"/>
        <v>0</v>
      </c>
      <c r="T113">
        <v>1.19E-05</v>
      </c>
      <c r="U113" s="12">
        <v>110</v>
      </c>
    </row>
    <row r="114" spans="2:21" ht="12.75">
      <c r="B114" s="78">
        <v>111</v>
      </c>
      <c r="C114" s="79">
        <f t="shared" si="4"/>
        <v>0</v>
      </c>
      <c r="D114" s="80" t="e">
        <f>VLOOKUP(C114,PROTOKOŁY!$B$2:$D$300,3,FALSE)</f>
        <v>#N/A</v>
      </c>
      <c r="E114" s="81">
        <f t="shared" si="5"/>
        <v>1.56E-05</v>
      </c>
      <c r="O114" s="27">
        <f t="shared" si="6"/>
        <v>1.2E-05</v>
      </c>
      <c r="P114" t="str">
        <f>PROTOKOŁY!B112</f>
        <v>Just Mikołaj</v>
      </c>
      <c r="R114" s="36">
        <f>PROTOKOŁY!J112</f>
        <v>0</v>
      </c>
      <c r="S114" s="36">
        <f t="shared" si="7"/>
        <v>0</v>
      </c>
      <c r="T114">
        <v>1.2E-05</v>
      </c>
      <c r="U114" s="12">
        <v>111</v>
      </c>
    </row>
    <row r="115" spans="2:21" ht="12.75">
      <c r="B115" s="78">
        <v>112</v>
      </c>
      <c r="C115" s="79">
        <f t="shared" si="4"/>
        <v>0</v>
      </c>
      <c r="D115" s="80" t="e">
        <f>VLOOKUP(C115,PROTOKOŁY!$B$2:$D$300,3,FALSE)</f>
        <v>#N/A</v>
      </c>
      <c r="E115" s="81">
        <f t="shared" si="5"/>
        <v>1.55E-05</v>
      </c>
      <c r="O115" s="27">
        <f t="shared" si="6"/>
        <v>1.21E-05</v>
      </c>
      <c r="P115" t="str">
        <f>PROTOKOŁY!B113</f>
        <v>SZKOŁA</v>
      </c>
      <c r="R115" s="36">
        <f>PROTOKOŁY!J113</f>
        <v>0</v>
      </c>
      <c r="S115" s="36">
        <f t="shared" si="7"/>
        <v>0</v>
      </c>
      <c r="T115">
        <v>1.21E-05</v>
      </c>
      <c r="U115" s="12">
        <v>112</v>
      </c>
    </row>
    <row r="116" spans="2:21" ht="12.75">
      <c r="B116" s="78">
        <v>113</v>
      </c>
      <c r="C116" s="79">
        <f t="shared" si="4"/>
        <v>0</v>
      </c>
      <c r="D116" s="80" t="e">
        <f>VLOOKUP(C116,PROTOKOŁY!$B$2:$D$300,3,FALSE)</f>
        <v>#N/A</v>
      </c>
      <c r="E116" s="81">
        <f t="shared" si="5"/>
        <v>1.5399999999999998E-05</v>
      </c>
      <c r="O116" s="27">
        <f t="shared" si="6"/>
        <v>1.22E-05</v>
      </c>
      <c r="P116" t="str">
        <f>PROTOKOŁY!B114</f>
        <v>Bałuszek Kacper</v>
      </c>
      <c r="R116" s="36">
        <f>PROTOKOŁY!J114</f>
        <v>0</v>
      </c>
      <c r="S116" s="36">
        <f t="shared" si="7"/>
        <v>0</v>
      </c>
      <c r="T116">
        <v>1.22E-05</v>
      </c>
      <c r="U116" s="12">
        <v>113</v>
      </c>
    </row>
    <row r="117" spans="2:21" ht="12.75">
      <c r="B117" s="78">
        <v>114</v>
      </c>
      <c r="C117" s="79">
        <f t="shared" si="4"/>
        <v>0</v>
      </c>
      <c r="D117" s="80" t="e">
        <f>VLOOKUP(C117,PROTOKOŁY!$B$2:$D$300,3,FALSE)</f>
        <v>#N/A</v>
      </c>
      <c r="E117" s="81">
        <f t="shared" si="5"/>
        <v>1.53E-05</v>
      </c>
      <c r="O117" s="27">
        <f t="shared" si="6"/>
        <v>1.23E-05</v>
      </c>
      <c r="P117" t="str">
        <f>PROTOKOŁY!B115</f>
        <v>Senkiewicz Bartosz</v>
      </c>
      <c r="R117" s="36">
        <f>PROTOKOŁY!J115</f>
        <v>0</v>
      </c>
      <c r="S117" s="36">
        <f t="shared" si="7"/>
        <v>0</v>
      </c>
      <c r="T117">
        <v>1.23E-05</v>
      </c>
      <c r="U117" s="12">
        <v>114</v>
      </c>
    </row>
    <row r="118" spans="2:21" ht="12.75">
      <c r="B118" s="78">
        <v>115</v>
      </c>
      <c r="C118" s="79">
        <f t="shared" si="4"/>
        <v>0</v>
      </c>
      <c r="D118" s="80" t="e">
        <f>VLOOKUP(C118,PROTOKOŁY!$B$2:$D$300,3,FALSE)</f>
        <v>#N/A</v>
      </c>
      <c r="E118" s="81">
        <f t="shared" si="5"/>
        <v>1.52E-05</v>
      </c>
      <c r="O118" s="27">
        <f t="shared" si="6"/>
        <v>1.24E-05</v>
      </c>
      <c r="P118" t="str">
        <f>PROTOKOŁY!B116</f>
        <v>Sobisiak Łukasz</v>
      </c>
      <c r="R118" s="36">
        <f>PROTOKOŁY!J116</f>
        <v>0</v>
      </c>
      <c r="S118" s="36">
        <f t="shared" si="7"/>
        <v>0</v>
      </c>
      <c r="T118">
        <v>1.24E-05</v>
      </c>
      <c r="U118" s="12">
        <v>115</v>
      </c>
    </row>
    <row r="119" spans="2:21" ht="12.75">
      <c r="B119" s="78">
        <v>116</v>
      </c>
      <c r="C119" s="79">
        <f t="shared" si="4"/>
        <v>0</v>
      </c>
      <c r="D119" s="80" t="e">
        <f>VLOOKUP(C119,PROTOKOŁY!$B$2:$D$300,3,FALSE)</f>
        <v>#N/A</v>
      </c>
      <c r="E119" s="81">
        <f t="shared" si="5"/>
        <v>1.51E-05</v>
      </c>
      <c r="O119" s="27">
        <f t="shared" si="6"/>
        <v>1.25E-05</v>
      </c>
      <c r="P119" t="str">
        <f>PROTOKOŁY!B117</f>
        <v>Starkiewicz Maciej</v>
      </c>
      <c r="R119" s="36">
        <f>PROTOKOŁY!J117</f>
        <v>0</v>
      </c>
      <c r="S119" s="36">
        <f t="shared" si="7"/>
        <v>0</v>
      </c>
      <c r="T119">
        <v>1.25E-05</v>
      </c>
      <c r="U119" s="12">
        <v>116</v>
      </c>
    </row>
    <row r="120" spans="2:21" ht="12.75">
      <c r="B120" s="78">
        <v>117</v>
      </c>
      <c r="C120" s="79">
        <f t="shared" si="4"/>
        <v>0</v>
      </c>
      <c r="D120" s="80" t="e">
        <f>VLOOKUP(C120,PROTOKOŁY!$B$2:$D$300,3,FALSE)</f>
        <v>#N/A</v>
      </c>
      <c r="E120" s="81">
        <f t="shared" si="5"/>
        <v>1.5E-05</v>
      </c>
      <c r="O120" s="27">
        <f t="shared" si="6"/>
        <v>1.26E-05</v>
      </c>
      <c r="P120" t="str">
        <f>PROTOKOŁY!B118</f>
        <v>Wojda Norbert</v>
      </c>
      <c r="R120" s="36">
        <f>PROTOKOŁY!J118</f>
        <v>0</v>
      </c>
      <c r="S120" s="36">
        <f t="shared" si="7"/>
        <v>0</v>
      </c>
      <c r="T120">
        <v>1.26E-05</v>
      </c>
      <c r="U120" s="12">
        <v>117</v>
      </c>
    </row>
    <row r="121" spans="2:21" ht="12.75">
      <c r="B121" s="78">
        <v>118</v>
      </c>
      <c r="C121" s="79" t="str">
        <f t="shared" si="4"/>
        <v>SZKOŁA</v>
      </c>
      <c r="D121" s="80" t="str">
        <f>VLOOKUP(C121,PROTOKOŁY!$B$2:$D$300,3,FALSE)</f>
        <v>Puszczykowo1.</v>
      </c>
      <c r="E121" s="81">
        <f t="shared" si="5"/>
        <v>1.49E-05</v>
      </c>
      <c r="O121" s="27">
        <f t="shared" si="6"/>
        <v>1.27E-05</v>
      </c>
      <c r="P121" t="str">
        <f>PROTOKOŁY!B119</f>
        <v>Wojrzowski Hubert</v>
      </c>
      <c r="R121" s="36">
        <f>PROTOKOŁY!J119</f>
        <v>0</v>
      </c>
      <c r="S121" s="36">
        <f t="shared" si="7"/>
        <v>0</v>
      </c>
      <c r="T121">
        <v>1.27E-05</v>
      </c>
      <c r="U121" s="12">
        <v>118</v>
      </c>
    </row>
    <row r="122" spans="2:21" ht="12.75">
      <c r="B122" s="78">
        <v>119</v>
      </c>
      <c r="C122" s="79" t="str">
        <f t="shared" si="4"/>
        <v>Durczak Paweł</v>
      </c>
      <c r="D122" s="80" t="str">
        <f>VLOOKUP(C122,PROTOKOŁY!$B$2:$D$300,3,FALSE)</f>
        <v>SP Ceradz Kościelny</v>
      </c>
      <c r="E122" s="81">
        <f t="shared" si="5"/>
        <v>1.48E-05</v>
      </c>
      <c r="O122" s="27">
        <f t="shared" si="6"/>
        <v>1.28E-05</v>
      </c>
      <c r="P122" t="str">
        <f>PROTOKOŁY!B120</f>
        <v>SZKOŁA</v>
      </c>
      <c r="R122" s="36">
        <f>PROTOKOŁY!J120</f>
        <v>0</v>
      </c>
      <c r="S122" s="36">
        <f t="shared" si="7"/>
        <v>0</v>
      </c>
      <c r="T122">
        <v>1.28E-05</v>
      </c>
      <c r="U122" s="12">
        <v>119</v>
      </c>
    </row>
    <row r="123" spans="2:21" ht="12.75">
      <c r="B123" s="78">
        <v>120</v>
      </c>
      <c r="C123" s="79" t="str">
        <f t="shared" si="4"/>
        <v>Walewicz Grzegorz</v>
      </c>
      <c r="D123" s="80" t="str">
        <f>VLOOKUP(C123,PROTOKOŁY!$B$2:$D$300,3,FALSE)</f>
        <v>SP Ceradz Kościelny</v>
      </c>
      <c r="E123" s="81">
        <f t="shared" si="5"/>
        <v>1.47E-05</v>
      </c>
      <c r="O123" s="27">
        <f t="shared" si="6"/>
        <v>1.29E-05</v>
      </c>
      <c r="P123">
        <f>PROTOKOŁY!B121</f>
        <v>0</v>
      </c>
      <c r="R123" s="36">
        <f>PROTOKOŁY!J121</f>
        <v>0</v>
      </c>
      <c r="S123" s="36">
        <f t="shared" si="7"/>
        <v>0</v>
      </c>
      <c r="T123">
        <v>1.29E-05</v>
      </c>
      <c r="U123" s="12">
        <v>120</v>
      </c>
    </row>
    <row r="124" spans="2:21" ht="12.75">
      <c r="B124" s="78">
        <v>121</v>
      </c>
      <c r="C124" s="79" t="str">
        <f t="shared" si="4"/>
        <v>Szymański Eryk</v>
      </c>
      <c r="D124" s="80" t="str">
        <f>VLOOKUP(C124,PROTOKOŁY!$B$2:$D$300,3,FALSE)</f>
        <v>SP Ceradz Kościelny</v>
      </c>
      <c r="E124" s="81">
        <f t="shared" si="5"/>
        <v>1.4599999999999999E-05</v>
      </c>
      <c r="O124" s="27">
        <f t="shared" si="6"/>
        <v>1.3000000000000001E-05</v>
      </c>
      <c r="P124">
        <f>PROTOKOŁY!B122</f>
        <v>0</v>
      </c>
      <c r="R124" s="36">
        <f>PROTOKOŁY!J122</f>
        <v>0</v>
      </c>
      <c r="S124" s="36">
        <f t="shared" si="7"/>
        <v>0</v>
      </c>
      <c r="T124">
        <v>1.3000000000000001E-05</v>
      </c>
      <c r="U124" s="12">
        <v>121</v>
      </c>
    </row>
    <row r="125" spans="2:21" ht="12.75">
      <c r="B125" s="78">
        <v>122</v>
      </c>
      <c r="C125" s="79" t="str">
        <f t="shared" si="4"/>
        <v>Dubisz Przemysław</v>
      </c>
      <c r="D125" s="80" t="str">
        <f>VLOOKUP(C125,PROTOKOŁY!$B$2:$D$300,3,FALSE)</f>
        <v>SP Ceradz Kościelny</v>
      </c>
      <c r="E125" s="81">
        <f t="shared" si="5"/>
        <v>1.45E-05</v>
      </c>
      <c r="O125" s="27">
        <f t="shared" si="6"/>
        <v>1.31E-05</v>
      </c>
      <c r="P125">
        <f>PROTOKOŁY!B123</f>
        <v>0</v>
      </c>
      <c r="R125" s="36">
        <f>PROTOKOŁY!J123</f>
        <v>0</v>
      </c>
      <c r="S125" s="36">
        <f t="shared" si="7"/>
        <v>0</v>
      </c>
      <c r="T125">
        <v>1.31E-05</v>
      </c>
      <c r="U125" s="12">
        <v>122</v>
      </c>
    </row>
    <row r="126" spans="2:21" ht="12.75">
      <c r="B126" s="78">
        <v>123</v>
      </c>
      <c r="C126" s="79" t="str">
        <f t="shared" si="4"/>
        <v>Szweda Aleksandra</v>
      </c>
      <c r="D126" s="80" t="str">
        <f>VLOOKUP(C126,PROTOKOŁY!$B$2:$D$300,3,FALSE)</f>
        <v>SP Ceradz Kościelny</v>
      </c>
      <c r="E126" s="81">
        <f t="shared" si="5"/>
        <v>1.44E-05</v>
      </c>
      <c r="O126" s="27">
        <f t="shared" si="6"/>
        <v>1.32E-05</v>
      </c>
      <c r="P126">
        <f>PROTOKOŁY!B124</f>
        <v>0</v>
      </c>
      <c r="R126" s="36">
        <f>PROTOKOŁY!J124</f>
        <v>0</v>
      </c>
      <c r="S126" s="36">
        <f t="shared" si="7"/>
        <v>0</v>
      </c>
      <c r="T126">
        <v>1.32E-05</v>
      </c>
      <c r="U126" s="12">
        <v>123</v>
      </c>
    </row>
    <row r="127" spans="2:21" ht="12.75">
      <c r="B127" s="78">
        <v>124</v>
      </c>
      <c r="C127" s="79" t="str">
        <f t="shared" si="4"/>
        <v>Bąk Hubert</v>
      </c>
      <c r="D127" s="80" t="str">
        <f>VLOOKUP(C127,PROTOKOŁY!$B$2:$D$300,3,FALSE)</f>
        <v>SP Ceradz Kościelny</v>
      </c>
      <c r="E127" s="81">
        <f t="shared" si="5"/>
        <v>1.43E-05</v>
      </c>
      <c r="O127" s="27">
        <f t="shared" si="6"/>
        <v>1.33E-05</v>
      </c>
      <c r="P127">
        <f>PROTOKOŁY!B125</f>
        <v>0</v>
      </c>
      <c r="R127" s="36">
        <f>PROTOKOŁY!J125</f>
        <v>0</v>
      </c>
      <c r="S127" s="36">
        <f t="shared" si="7"/>
        <v>0</v>
      </c>
      <c r="T127">
        <v>1.33E-05</v>
      </c>
      <c r="U127" s="12">
        <v>124</v>
      </c>
    </row>
    <row r="128" spans="2:21" ht="12.75">
      <c r="B128" s="78">
        <v>125</v>
      </c>
      <c r="C128" s="79" t="str">
        <f t="shared" si="4"/>
        <v>SZKOŁA</v>
      </c>
      <c r="D128" s="80" t="str">
        <f>VLOOKUP(C128,PROTOKOŁY!$B$2:$D$300,3,FALSE)</f>
        <v>Puszczykowo1.</v>
      </c>
      <c r="E128" s="81">
        <f t="shared" si="5"/>
        <v>1.42E-05</v>
      </c>
      <c r="O128" s="27">
        <f t="shared" si="6"/>
        <v>1.34E-05</v>
      </c>
      <c r="P128">
        <f>PROTOKOŁY!B126</f>
        <v>0</v>
      </c>
      <c r="R128" s="36">
        <f>PROTOKOŁY!J126</f>
        <v>0</v>
      </c>
      <c r="S128" s="36">
        <f t="shared" si="7"/>
        <v>0</v>
      </c>
      <c r="T128">
        <v>1.34E-05</v>
      </c>
      <c r="U128" s="12">
        <v>125</v>
      </c>
    </row>
    <row r="129" spans="2:21" ht="12.75">
      <c r="B129" s="78">
        <v>126</v>
      </c>
      <c r="C129" s="79" t="str">
        <f t="shared" si="4"/>
        <v>Stachowiak Bartosz</v>
      </c>
      <c r="D129" s="80" t="str">
        <f>VLOOKUP(C129,PROTOKOŁY!$B$2:$D$300,3,FALSE)</f>
        <v>SP Wierzonka</v>
      </c>
      <c r="E129" s="81">
        <f t="shared" si="5"/>
        <v>1.41E-05</v>
      </c>
      <c r="O129" s="27">
        <f t="shared" si="6"/>
        <v>1.35E-05</v>
      </c>
      <c r="P129" t="str">
        <f>PROTOKOŁY!B127</f>
        <v>SZKOŁA</v>
      </c>
      <c r="R129" s="36">
        <f>PROTOKOŁY!J127</f>
        <v>0</v>
      </c>
      <c r="S129" s="36">
        <f t="shared" si="7"/>
        <v>0</v>
      </c>
      <c r="T129">
        <v>1.35E-05</v>
      </c>
      <c r="U129" s="12">
        <v>126</v>
      </c>
    </row>
    <row r="130" spans="2:21" ht="12.75">
      <c r="B130" s="78">
        <v>127</v>
      </c>
      <c r="C130" s="79" t="str">
        <f t="shared" si="4"/>
        <v>Kelma Jakub</v>
      </c>
      <c r="D130" s="80" t="str">
        <f>VLOOKUP(C130,PROTOKOŁY!$B$2:$D$300,3,FALSE)</f>
        <v>SP Wierzonka</v>
      </c>
      <c r="E130" s="81">
        <f t="shared" si="5"/>
        <v>1.4E-05</v>
      </c>
      <c r="O130" s="27">
        <f t="shared" si="6"/>
        <v>1.36E-05</v>
      </c>
      <c r="P130" t="str">
        <f>PROTOKOŁY!B128</f>
        <v>Magdziński Kacper</v>
      </c>
      <c r="R130" s="36">
        <f>PROTOKOŁY!J128</f>
        <v>0</v>
      </c>
      <c r="S130" s="36">
        <f t="shared" si="7"/>
        <v>0</v>
      </c>
      <c r="T130">
        <v>1.36E-05</v>
      </c>
      <c r="U130" s="12">
        <v>127</v>
      </c>
    </row>
    <row r="131" spans="2:21" ht="12.75">
      <c r="B131" s="78">
        <v>128</v>
      </c>
      <c r="C131" s="79" t="str">
        <f t="shared" si="4"/>
        <v>Martyniak Kamil</v>
      </c>
      <c r="D131" s="80" t="str">
        <f>VLOOKUP(C131,PROTOKOŁY!$B$2:$D$300,3,FALSE)</f>
        <v>SP Wierzonka</v>
      </c>
      <c r="E131" s="81">
        <f t="shared" si="5"/>
        <v>1.39E-05</v>
      </c>
      <c r="O131" s="27">
        <f t="shared" si="6"/>
        <v>1.37E-05</v>
      </c>
      <c r="P131" t="str">
        <f>PROTOKOŁY!B129</f>
        <v>Szcześniak Oliwier</v>
      </c>
      <c r="R131" s="36">
        <f>PROTOKOŁY!J129</f>
        <v>0</v>
      </c>
      <c r="S131" s="36">
        <f t="shared" si="7"/>
        <v>0</v>
      </c>
      <c r="T131">
        <v>1.37E-05</v>
      </c>
      <c r="U131" s="12">
        <v>128</v>
      </c>
    </row>
    <row r="132" spans="2:21" ht="12.75">
      <c r="B132" s="78">
        <v>129</v>
      </c>
      <c r="C132" s="79" t="str">
        <f aca="true" t="shared" si="8" ref="C132:C195">VLOOKUP(E132,O$4:P$260,2,FALSE)</f>
        <v>Rais Mateusz</v>
      </c>
      <c r="D132" s="80" t="str">
        <f>VLOOKUP(C132,PROTOKOŁY!$B$2:$D$300,3,FALSE)</f>
        <v>SP Wierzonka</v>
      </c>
      <c r="E132" s="81">
        <f t="shared" si="5"/>
        <v>1.38E-05</v>
      </c>
      <c r="O132" s="27">
        <f t="shared" si="6"/>
        <v>1.38E-05</v>
      </c>
      <c r="P132" t="str">
        <f>PROTOKOŁY!B130</f>
        <v>Rais Mateusz</v>
      </c>
      <c r="R132" s="36">
        <f>PROTOKOŁY!J130</f>
        <v>0</v>
      </c>
      <c r="S132" s="36">
        <f t="shared" si="7"/>
        <v>0</v>
      </c>
      <c r="T132">
        <v>1.38E-05</v>
      </c>
      <c r="U132" s="12">
        <v>129</v>
      </c>
    </row>
    <row r="133" spans="2:21" ht="12.75">
      <c r="B133" s="78">
        <v>130</v>
      </c>
      <c r="C133" s="79" t="str">
        <f t="shared" si="8"/>
        <v>Szcześniak Oliwier</v>
      </c>
      <c r="D133" s="80" t="str">
        <f>VLOOKUP(C133,PROTOKOŁY!$B$2:$D$300,3,FALSE)</f>
        <v>SP Wierzonka</v>
      </c>
      <c r="E133" s="81">
        <f aca="true" t="shared" si="9" ref="E133:E196">LARGE(O$4:O$260,U133)</f>
        <v>1.37E-05</v>
      </c>
      <c r="O133" s="27">
        <f aca="true" t="shared" si="10" ref="O133:O196">S133+T133</f>
        <v>1.39E-05</v>
      </c>
      <c r="P133" t="str">
        <f>PROTOKOŁY!B131</f>
        <v>Martyniak Kamil</v>
      </c>
      <c r="R133" s="36">
        <f>PROTOKOŁY!J131</f>
        <v>0</v>
      </c>
      <c r="S133" s="36">
        <f aca="true" t="shared" si="11" ref="S133:S196">R133</f>
        <v>0</v>
      </c>
      <c r="T133">
        <v>1.39E-05</v>
      </c>
      <c r="U133" s="12">
        <v>130</v>
      </c>
    </row>
    <row r="134" spans="2:21" ht="12.75">
      <c r="B134" s="78">
        <v>131</v>
      </c>
      <c r="C134" s="79" t="str">
        <f t="shared" si="8"/>
        <v>Magdziński Kacper</v>
      </c>
      <c r="D134" s="80" t="str">
        <f>VLOOKUP(C134,PROTOKOŁY!$B$2:$D$300,3,FALSE)</f>
        <v>SP Wierzonka</v>
      </c>
      <c r="E134" s="81">
        <f t="shared" si="9"/>
        <v>1.36E-05</v>
      </c>
      <c r="O134" s="27">
        <f t="shared" si="10"/>
        <v>1.4E-05</v>
      </c>
      <c r="P134" t="str">
        <f>PROTOKOŁY!B132</f>
        <v>Kelma Jakub</v>
      </c>
      <c r="R134" s="36">
        <f>PROTOKOŁY!J132</f>
        <v>0</v>
      </c>
      <c r="S134" s="36">
        <f t="shared" si="11"/>
        <v>0</v>
      </c>
      <c r="T134">
        <v>1.4E-05</v>
      </c>
      <c r="U134" s="12">
        <v>131</v>
      </c>
    </row>
    <row r="135" spans="2:21" ht="12.75">
      <c r="B135" s="78">
        <v>132</v>
      </c>
      <c r="C135" s="79" t="str">
        <f t="shared" si="8"/>
        <v>SZKOŁA</v>
      </c>
      <c r="D135" s="80" t="str">
        <f>VLOOKUP(C135,PROTOKOŁY!$B$2:$D$300,3,FALSE)</f>
        <v>Puszczykowo1.</v>
      </c>
      <c r="E135" s="81">
        <f t="shared" si="9"/>
        <v>1.35E-05</v>
      </c>
      <c r="O135" s="27">
        <f t="shared" si="10"/>
        <v>1.41E-05</v>
      </c>
      <c r="P135" t="str">
        <f>PROTOKOŁY!B133</f>
        <v>Stachowiak Bartosz</v>
      </c>
      <c r="R135" s="36">
        <f>PROTOKOŁY!J133</f>
        <v>0</v>
      </c>
      <c r="S135" s="36">
        <f t="shared" si="11"/>
        <v>0</v>
      </c>
      <c r="T135">
        <v>1.41E-05</v>
      </c>
      <c r="U135" s="12">
        <v>132</v>
      </c>
    </row>
    <row r="136" spans="2:21" ht="12.75">
      <c r="B136" s="78">
        <v>133</v>
      </c>
      <c r="C136" s="79">
        <f t="shared" si="8"/>
        <v>0</v>
      </c>
      <c r="D136" s="80" t="e">
        <f>VLOOKUP(C136,PROTOKOŁY!$B$2:$D$300,3,FALSE)</f>
        <v>#N/A</v>
      </c>
      <c r="E136" s="81">
        <f t="shared" si="9"/>
        <v>1.34E-05</v>
      </c>
      <c r="O136" s="27">
        <f t="shared" si="10"/>
        <v>1.42E-05</v>
      </c>
      <c r="P136" t="str">
        <f>PROTOKOŁY!B134</f>
        <v>SZKOŁA</v>
      </c>
      <c r="R136" s="36">
        <f>PROTOKOŁY!J134</f>
        <v>0</v>
      </c>
      <c r="S136" s="36">
        <f t="shared" si="11"/>
        <v>0</v>
      </c>
      <c r="T136">
        <v>1.42E-05</v>
      </c>
      <c r="U136" s="12">
        <v>133</v>
      </c>
    </row>
    <row r="137" spans="2:21" ht="12.75">
      <c r="B137" s="78">
        <v>134</v>
      </c>
      <c r="C137" s="79">
        <f t="shared" si="8"/>
        <v>0</v>
      </c>
      <c r="D137" s="80" t="e">
        <f>VLOOKUP(C137,PROTOKOŁY!$B$2:$D$300,3,FALSE)</f>
        <v>#N/A</v>
      </c>
      <c r="E137" s="81">
        <f t="shared" si="9"/>
        <v>1.33E-05</v>
      </c>
      <c r="O137" s="27">
        <f t="shared" si="10"/>
        <v>1.43E-05</v>
      </c>
      <c r="P137" t="str">
        <f>PROTOKOŁY!B135</f>
        <v>Bąk Hubert</v>
      </c>
      <c r="R137" s="36">
        <f>PROTOKOŁY!J135</f>
        <v>0</v>
      </c>
      <c r="S137" s="36">
        <f t="shared" si="11"/>
        <v>0</v>
      </c>
      <c r="T137">
        <v>1.43E-05</v>
      </c>
      <c r="U137" s="12">
        <v>134</v>
      </c>
    </row>
    <row r="138" spans="2:21" ht="12.75">
      <c r="B138" s="78">
        <v>135</v>
      </c>
      <c r="C138" s="79">
        <f t="shared" si="8"/>
        <v>0</v>
      </c>
      <c r="D138" s="80" t="e">
        <f>VLOOKUP(C138,PROTOKOŁY!$B$2:$D$300,3,FALSE)</f>
        <v>#N/A</v>
      </c>
      <c r="E138" s="81">
        <f t="shared" si="9"/>
        <v>1.32E-05</v>
      </c>
      <c r="O138" s="27">
        <f t="shared" si="10"/>
        <v>1.44E-05</v>
      </c>
      <c r="P138" t="str">
        <f>PROTOKOŁY!B136</f>
        <v>Szweda Aleksandra</v>
      </c>
      <c r="R138" s="36">
        <f>PROTOKOŁY!J136</f>
        <v>0</v>
      </c>
      <c r="S138" s="36">
        <f t="shared" si="11"/>
        <v>0</v>
      </c>
      <c r="T138">
        <v>1.44E-05</v>
      </c>
      <c r="U138" s="12">
        <v>135</v>
      </c>
    </row>
    <row r="139" spans="2:21" ht="12.75">
      <c r="B139" s="78">
        <v>136</v>
      </c>
      <c r="C139" s="79">
        <f t="shared" si="8"/>
        <v>0</v>
      </c>
      <c r="D139" s="80" t="e">
        <f>VLOOKUP(C139,PROTOKOŁY!$B$2:$D$300,3,FALSE)</f>
        <v>#N/A</v>
      </c>
      <c r="E139" s="81">
        <f t="shared" si="9"/>
        <v>1.31E-05</v>
      </c>
      <c r="O139" s="27">
        <f t="shared" si="10"/>
        <v>1.45E-05</v>
      </c>
      <c r="P139" t="str">
        <f>PROTOKOŁY!B137</f>
        <v>Dubisz Przemysław</v>
      </c>
      <c r="R139" s="36">
        <f>PROTOKOŁY!J137</f>
        <v>0</v>
      </c>
      <c r="S139" s="36">
        <f t="shared" si="11"/>
        <v>0</v>
      </c>
      <c r="T139">
        <v>1.45E-05</v>
      </c>
      <c r="U139" s="12">
        <v>136</v>
      </c>
    </row>
    <row r="140" spans="2:21" ht="12.75">
      <c r="B140" s="78">
        <v>137</v>
      </c>
      <c r="C140" s="79">
        <f t="shared" si="8"/>
        <v>0</v>
      </c>
      <c r="D140" s="80" t="e">
        <f>VLOOKUP(C140,PROTOKOŁY!$B$2:$D$300,3,FALSE)</f>
        <v>#N/A</v>
      </c>
      <c r="E140" s="81">
        <f t="shared" si="9"/>
        <v>1.3000000000000001E-05</v>
      </c>
      <c r="O140" s="27">
        <f t="shared" si="10"/>
        <v>1.4599999999999999E-05</v>
      </c>
      <c r="P140" t="str">
        <f>PROTOKOŁY!B138</f>
        <v>Szymański Eryk</v>
      </c>
      <c r="R140" s="36">
        <f>PROTOKOŁY!J138</f>
        <v>0</v>
      </c>
      <c r="S140" s="36">
        <f t="shared" si="11"/>
        <v>0</v>
      </c>
      <c r="T140">
        <v>1.4599999999999999E-05</v>
      </c>
      <c r="U140" s="12">
        <v>137</v>
      </c>
    </row>
    <row r="141" spans="2:21" ht="12.75">
      <c r="B141" s="78">
        <v>138</v>
      </c>
      <c r="C141" s="79">
        <f t="shared" si="8"/>
        <v>0</v>
      </c>
      <c r="D141" s="80" t="e">
        <f>VLOOKUP(C141,PROTOKOŁY!$B$2:$D$300,3,FALSE)</f>
        <v>#N/A</v>
      </c>
      <c r="E141" s="81">
        <f t="shared" si="9"/>
        <v>1.29E-05</v>
      </c>
      <c r="O141" s="27">
        <f t="shared" si="10"/>
        <v>1.47E-05</v>
      </c>
      <c r="P141" t="str">
        <f>PROTOKOŁY!B139</f>
        <v>Walewicz Grzegorz</v>
      </c>
      <c r="R141" s="36">
        <f>PROTOKOŁY!J139</f>
        <v>0</v>
      </c>
      <c r="S141" s="36">
        <f t="shared" si="11"/>
        <v>0</v>
      </c>
      <c r="T141">
        <v>1.47E-05</v>
      </c>
      <c r="U141" s="12">
        <v>138</v>
      </c>
    </row>
    <row r="142" spans="2:21" ht="12.75">
      <c r="B142" s="78">
        <v>139</v>
      </c>
      <c r="C142" s="79" t="str">
        <f t="shared" si="8"/>
        <v>SZKOŁA</v>
      </c>
      <c r="D142" s="80" t="str">
        <f>VLOOKUP(C142,PROTOKOŁY!$B$2:$D$300,3,FALSE)</f>
        <v>Puszczykowo1.</v>
      </c>
      <c r="E142" s="81">
        <f t="shared" si="9"/>
        <v>1.28E-05</v>
      </c>
      <c r="O142" s="27">
        <f t="shared" si="10"/>
        <v>1.48E-05</v>
      </c>
      <c r="P142" t="str">
        <f>PROTOKOŁY!B140</f>
        <v>Durczak Paweł</v>
      </c>
      <c r="R142" s="36">
        <f>PROTOKOŁY!J140</f>
        <v>0</v>
      </c>
      <c r="S142" s="36">
        <f t="shared" si="11"/>
        <v>0</v>
      </c>
      <c r="T142">
        <v>1.48E-05</v>
      </c>
      <c r="U142" s="12">
        <v>139</v>
      </c>
    </row>
    <row r="143" spans="2:21" ht="12.75">
      <c r="B143" s="78">
        <v>140</v>
      </c>
      <c r="C143" s="79" t="str">
        <f t="shared" si="8"/>
        <v>Wojrzowski Hubert</v>
      </c>
      <c r="D143" s="80" t="str">
        <f>VLOOKUP(C143,PROTOKOŁY!$B$2:$D$300,3,FALSE)</f>
        <v>SP Modrze</v>
      </c>
      <c r="E143" s="81">
        <f t="shared" si="9"/>
        <v>1.27E-05</v>
      </c>
      <c r="O143" s="27">
        <f t="shared" si="10"/>
        <v>1.49E-05</v>
      </c>
      <c r="P143" t="str">
        <f>PROTOKOŁY!B141</f>
        <v>SZKOŁA</v>
      </c>
      <c r="R143" s="36">
        <f>PROTOKOŁY!J141</f>
        <v>0</v>
      </c>
      <c r="S143" s="36">
        <f t="shared" si="11"/>
        <v>0</v>
      </c>
      <c r="T143">
        <v>1.49E-05</v>
      </c>
      <c r="U143" s="12">
        <v>140</v>
      </c>
    </row>
    <row r="144" spans="2:21" ht="12.75">
      <c r="B144" s="78">
        <v>141</v>
      </c>
      <c r="C144" s="79" t="str">
        <f t="shared" si="8"/>
        <v>Wojda Norbert</v>
      </c>
      <c r="D144" s="80" t="str">
        <f>VLOOKUP(C144,PROTOKOŁY!$B$2:$D$300,3,FALSE)</f>
        <v>SP Modrze</v>
      </c>
      <c r="E144" s="81">
        <f t="shared" si="9"/>
        <v>1.26E-05</v>
      </c>
      <c r="O144" s="27">
        <f t="shared" si="10"/>
        <v>1.5E-05</v>
      </c>
      <c r="P144">
        <f>PROTOKOŁY!B142</f>
        <v>0</v>
      </c>
      <c r="R144" s="36">
        <f>PROTOKOŁY!J142</f>
        <v>0</v>
      </c>
      <c r="S144" s="36">
        <f t="shared" si="11"/>
        <v>0</v>
      </c>
      <c r="T144">
        <v>1.5E-05</v>
      </c>
      <c r="U144" s="12">
        <v>141</v>
      </c>
    </row>
    <row r="145" spans="2:21" ht="12.75">
      <c r="B145" s="78">
        <v>142</v>
      </c>
      <c r="C145" s="79" t="str">
        <f t="shared" si="8"/>
        <v>Starkiewicz Maciej</v>
      </c>
      <c r="D145" s="80" t="str">
        <f>VLOOKUP(C145,PROTOKOŁY!$B$2:$D$300,3,FALSE)</f>
        <v>SP Modrze</v>
      </c>
      <c r="E145" s="81">
        <f t="shared" si="9"/>
        <v>1.25E-05</v>
      </c>
      <c r="O145" s="27">
        <f t="shared" si="10"/>
        <v>1.51E-05</v>
      </c>
      <c r="P145">
        <f>PROTOKOŁY!B143</f>
        <v>0</v>
      </c>
      <c r="R145" s="36">
        <f>PROTOKOŁY!J143</f>
        <v>0</v>
      </c>
      <c r="S145" s="36">
        <f t="shared" si="11"/>
        <v>0</v>
      </c>
      <c r="T145">
        <v>1.51E-05</v>
      </c>
      <c r="U145" s="12">
        <v>142</v>
      </c>
    </row>
    <row r="146" spans="2:21" ht="12.75">
      <c r="B146" s="78">
        <v>143</v>
      </c>
      <c r="C146" s="79" t="str">
        <f t="shared" si="8"/>
        <v>Sobisiak Łukasz</v>
      </c>
      <c r="D146" s="80" t="str">
        <f>VLOOKUP(C146,PROTOKOŁY!$B$2:$D$300,3,FALSE)</f>
        <v>SP Modrze</v>
      </c>
      <c r="E146" s="81">
        <f t="shared" si="9"/>
        <v>1.24E-05</v>
      </c>
      <c r="O146" s="27">
        <f t="shared" si="10"/>
        <v>1.52E-05</v>
      </c>
      <c r="P146">
        <f>PROTOKOŁY!B144</f>
        <v>0</v>
      </c>
      <c r="R146" s="36">
        <f>PROTOKOŁY!J144</f>
        <v>0</v>
      </c>
      <c r="S146" s="36">
        <f t="shared" si="11"/>
        <v>0</v>
      </c>
      <c r="T146">
        <v>1.52E-05</v>
      </c>
      <c r="U146" s="12">
        <v>143</v>
      </c>
    </row>
    <row r="147" spans="2:21" ht="12.75">
      <c r="B147" s="78">
        <v>144</v>
      </c>
      <c r="C147" s="79" t="str">
        <f t="shared" si="8"/>
        <v>Senkiewicz Bartosz</v>
      </c>
      <c r="D147" s="80" t="str">
        <f>VLOOKUP(C147,PROTOKOŁY!$B$2:$D$300,3,FALSE)</f>
        <v>SP Modrze</v>
      </c>
      <c r="E147" s="81">
        <f t="shared" si="9"/>
        <v>1.23E-05</v>
      </c>
      <c r="O147" s="27">
        <f t="shared" si="10"/>
        <v>1.53E-05</v>
      </c>
      <c r="P147">
        <f>PROTOKOŁY!B145</f>
        <v>0</v>
      </c>
      <c r="R147" s="36">
        <f>PROTOKOŁY!J145</f>
        <v>0</v>
      </c>
      <c r="S147" s="36">
        <f t="shared" si="11"/>
        <v>0</v>
      </c>
      <c r="T147">
        <v>1.53E-05</v>
      </c>
      <c r="U147" s="12">
        <v>144</v>
      </c>
    </row>
    <row r="148" spans="2:21" ht="12.75">
      <c r="B148" s="78">
        <v>145</v>
      </c>
      <c r="C148" s="79" t="str">
        <f t="shared" si="8"/>
        <v>Bałuszek Kacper</v>
      </c>
      <c r="D148" s="80" t="str">
        <f>VLOOKUP(C148,PROTOKOŁY!$B$2:$D$300,3,FALSE)</f>
        <v>SP Modrze</v>
      </c>
      <c r="E148" s="81">
        <f t="shared" si="9"/>
        <v>1.22E-05</v>
      </c>
      <c r="O148" s="27">
        <f t="shared" si="10"/>
        <v>1.5399999999999998E-05</v>
      </c>
      <c r="P148">
        <f>PROTOKOŁY!B146</f>
        <v>0</v>
      </c>
      <c r="R148" s="36">
        <f>PROTOKOŁY!J146</f>
        <v>0</v>
      </c>
      <c r="S148" s="36">
        <f t="shared" si="11"/>
        <v>0</v>
      </c>
      <c r="T148">
        <v>1.5399999999999998E-05</v>
      </c>
      <c r="U148" s="12">
        <v>145</v>
      </c>
    </row>
    <row r="149" spans="2:21" ht="12.75">
      <c r="B149" s="78">
        <v>146</v>
      </c>
      <c r="C149" s="79" t="str">
        <f t="shared" si="8"/>
        <v>SZKOŁA</v>
      </c>
      <c r="D149" s="80" t="str">
        <f>VLOOKUP(C149,PROTOKOŁY!$B$2:$D$300,3,FALSE)</f>
        <v>Puszczykowo1.</v>
      </c>
      <c r="E149" s="81">
        <f t="shared" si="9"/>
        <v>1.21E-05</v>
      </c>
      <c r="O149" s="27">
        <f t="shared" si="10"/>
        <v>1.55E-05</v>
      </c>
      <c r="P149">
        <f>PROTOKOŁY!B147</f>
        <v>0</v>
      </c>
      <c r="R149" s="36">
        <f>PROTOKOŁY!J147</f>
        <v>0</v>
      </c>
      <c r="S149" s="36">
        <f t="shared" si="11"/>
        <v>0</v>
      </c>
      <c r="T149">
        <v>1.55E-05</v>
      </c>
      <c r="U149" s="12">
        <v>146</v>
      </c>
    </row>
    <row r="150" spans="2:21" ht="12.75">
      <c r="B150" s="78">
        <v>147</v>
      </c>
      <c r="C150" s="79" t="str">
        <f t="shared" si="8"/>
        <v>Just Mikołaj</v>
      </c>
      <c r="D150" s="80" t="str">
        <f>VLOOKUP(C150,PROTOKOŁY!$B$2:$D$300,3,FALSE)</f>
        <v>SP Rokietnica</v>
      </c>
      <c r="E150" s="81">
        <f t="shared" si="9"/>
        <v>1.2E-05</v>
      </c>
      <c r="O150" s="27">
        <f t="shared" si="10"/>
        <v>1.56E-05</v>
      </c>
      <c r="P150">
        <f>PROTOKOŁY!B148</f>
        <v>0</v>
      </c>
      <c r="R150" s="36">
        <f>PROTOKOŁY!J148</f>
        <v>0</v>
      </c>
      <c r="S150" s="36">
        <f t="shared" si="11"/>
        <v>0</v>
      </c>
      <c r="T150">
        <v>1.56E-05</v>
      </c>
      <c r="U150" s="12">
        <v>147</v>
      </c>
    </row>
    <row r="151" spans="2:21" ht="12.75">
      <c r="B151" s="78">
        <v>148</v>
      </c>
      <c r="C151" s="79" t="str">
        <f t="shared" si="8"/>
        <v>Hoszowski Michał</v>
      </c>
      <c r="D151" s="80" t="str">
        <f>VLOOKUP(C151,PROTOKOŁY!$B$2:$D$300,3,FALSE)</f>
        <v>SP Rokietnica</v>
      </c>
      <c r="E151" s="81">
        <f t="shared" si="9"/>
        <v>1.19E-05</v>
      </c>
      <c r="O151" s="27">
        <f t="shared" si="10"/>
        <v>1.57E-05</v>
      </c>
      <c r="P151">
        <f>PROTOKOŁY!B149</f>
        <v>0</v>
      </c>
      <c r="R151" s="36">
        <f>PROTOKOŁY!J149</f>
        <v>0</v>
      </c>
      <c r="S151" s="36">
        <f t="shared" si="11"/>
        <v>0</v>
      </c>
      <c r="T151">
        <v>1.57E-05</v>
      </c>
      <c r="U151" s="12">
        <v>148</v>
      </c>
    </row>
    <row r="152" spans="2:21" ht="12.75">
      <c r="B152" s="78">
        <v>149</v>
      </c>
      <c r="C152" s="79" t="str">
        <f t="shared" si="8"/>
        <v>Frąckowiak Mateusz</v>
      </c>
      <c r="D152" s="80" t="str">
        <f>VLOOKUP(C152,PROTOKOŁY!$B$2:$D$300,3,FALSE)</f>
        <v>SP Rokietnica</v>
      </c>
      <c r="E152" s="81">
        <f t="shared" si="9"/>
        <v>1.18E-05</v>
      </c>
      <c r="O152" s="27">
        <f t="shared" si="10"/>
        <v>1.5799999999999998E-05</v>
      </c>
      <c r="P152">
        <f>PROTOKOŁY!B150</f>
        <v>0</v>
      </c>
      <c r="R152" s="36">
        <f>PROTOKOŁY!J150</f>
        <v>0</v>
      </c>
      <c r="S152" s="36">
        <f t="shared" si="11"/>
        <v>0</v>
      </c>
      <c r="T152">
        <v>1.5799999999999998E-05</v>
      </c>
      <c r="U152" s="12">
        <v>149</v>
      </c>
    </row>
    <row r="153" spans="2:21" ht="12.75">
      <c r="B153" s="78">
        <v>150</v>
      </c>
      <c r="C153" s="79" t="str">
        <f t="shared" si="8"/>
        <v>Braun Filip</v>
      </c>
      <c r="D153" s="80" t="str">
        <f>VLOOKUP(C153,PROTOKOŁY!$B$2:$D$300,3,FALSE)</f>
        <v>SP Rokietnica</v>
      </c>
      <c r="E153" s="81">
        <f t="shared" si="9"/>
        <v>1.17E-05</v>
      </c>
      <c r="O153" s="27">
        <f t="shared" si="10"/>
        <v>1.59E-05</v>
      </c>
      <c r="P153">
        <f>PROTOKOŁY!B151</f>
        <v>0</v>
      </c>
      <c r="R153" s="36">
        <f>PROTOKOŁY!J151</f>
        <v>0</v>
      </c>
      <c r="S153" s="36">
        <f t="shared" si="11"/>
        <v>0</v>
      </c>
      <c r="T153">
        <v>1.59E-05</v>
      </c>
      <c r="U153" s="12">
        <v>150</v>
      </c>
    </row>
    <row r="154" spans="2:21" ht="12.75">
      <c r="B154" s="78">
        <v>151</v>
      </c>
      <c r="C154" s="79" t="str">
        <f t="shared" si="8"/>
        <v>Zbierski Sebastian</v>
      </c>
      <c r="D154" s="80" t="str">
        <f>VLOOKUP(C154,PROTOKOŁY!$B$2:$D$300,3,FALSE)</f>
        <v>SP Rokietnica</v>
      </c>
      <c r="E154" s="81">
        <f t="shared" si="9"/>
        <v>1.16E-05</v>
      </c>
      <c r="O154" s="27">
        <f t="shared" si="10"/>
        <v>1.6E-05</v>
      </c>
      <c r="P154">
        <f>PROTOKOŁY!B152</f>
        <v>0</v>
      </c>
      <c r="R154" s="36">
        <f>PROTOKOŁY!J152</f>
        <v>0</v>
      </c>
      <c r="S154" s="36">
        <f t="shared" si="11"/>
        <v>0</v>
      </c>
      <c r="T154">
        <v>1.6E-05</v>
      </c>
      <c r="U154" s="12">
        <v>151</v>
      </c>
    </row>
    <row r="155" spans="2:21" ht="12.75">
      <c r="B155" s="78">
        <v>152</v>
      </c>
      <c r="C155" s="79" t="str">
        <f t="shared" si="8"/>
        <v>Kubiak Jakub</v>
      </c>
      <c r="D155" s="80" t="str">
        <f>VLOOKUP(C155,PROTOKOŁY!$B$2:$D$300,3,FALSE)</f>
        <v>SP Rokietnica</v>
      </c>
      <c r="E155" s="81">
        <f t="shared" si="9"/>
        <v>1.15E-05</v>
      </c>
      <c r="O155" s="27">
        <f t="shared" si="10"/>
        <v>1.61E-05</v>
      </c>
      <c r="P155">
        <f>PROTOKOŁY!B153</f>
        <v>0</v>
      </c>
      <c r="R155" s="36">
        <f>PROTOKOŁY!J153</f>
        <v>0</v>
      </c>
      <c r="S155" s="36">
        <f t="shared" si="11"/>
        <v>0</v>
      </c>
      <c r="T155">
        <v>1.61E-05</v>
      </c>
      <c r="U155" s="12">
        <v>152</v>
      </c>
    </row>
    <row r="156" spans="2:21" ht="12.75">
      <c r="B156" s="78">
        <v>153</v>
      </c>
      <c r="C156" s="79" t="str">
        <f t="shared" si="8"/>
        <v>SZKOŁA</v>
      </c>
      <c r="D156" s="80" t="str">
        <f>VLOOKUP(C156,PROTOKOŁY!$B$2:$D$300,3,FALSE)</f>
        <v>Puszczykowo1.</v>
      </c>
      <c r="E156" s="81">
        <f t="shared" si="9"/>
        <v>1.14E-05</v>
      </c>
      <c r="O156" s="27">
        <f t="shared" si="10"/>
        <v>1.62E-05</v>
      </c>
      <c r="P156">
        <f>PROTOKOŁY!B154</f>
        <v>0</v>
      </c>
      <c r="R156" s="36">
        <f>PROTOKOŁY!J154</f>
        <v>0</v>
      </c>
      <c r="S156" s="36">
        <f t="shared" si="11"/>
        <v>0</v>
      </c>
      <c r="T156">
        <v>1.62E-05</v>
      </c>
      <c r="U156" s="12">
        <v>153</v>
      </c>
    </row>
    <row r="157" spans="2:21" ht="12.75">
      <c r="B157" s="78">
        <v>154</v>
      </c>
      <c r="C157" s="79" t="str">
        <f t="shared" si="8"/>
        <v>Gryska łukasz</v>
      </c>
      <c r="D157" s="80" t="str">
        <f>VLOOKUP(C157,PROTOKOŁY!$B$2:$D$300,3,FALSE)</f>
        <v>SP 2 Luboń</v>
      </c>
      <c r="E157" s="81">
        <f t="shared" si="9"/>
        <v>1.13E-05</v>
      </c>
      <c r="O157" s="27">
        <f t="shared" si="10"/>
        <v>1.63E-05</v>
      </c>
      <c r="P157">
        <f>PROTOKOŁY!B155</f>
        <v>0</v>
      </c>
      <c r="R157" s="36">
        <f>PROTOKOŁY!J155</f>
        <v>0</v>
      </c>
      <c r="S157" s="36">
        <f t="shared" si="11"/>
        <v>0</v>
      </c>
      <c r="T157">
        <v>1.63E-05</v>
      </c>
      <c r="U157" s="12">
        <v>154</v>
      </c>
    </row>
    <row r="158" spans="2:21" ht="12.75">
      <c r="B158" s="78">
        <v>155</v>
      </c>
      <c r="C158" s="79" t="str">
        <f t="shared" si="8"/>
        <v>Biernacki Jakub</v>
      </c>
      <c r="D158" s="80" t="str">
        <f>VLOOKUP(C158,PROTOKOŁY!$B$2:$D$300,3,FALSE)</f>
        <v>SP 2 Luboń</v>
      </c>
      <c r="E158" s="81">
        <f t="shared" si="9"/>
        <v>1.12E-05</v>
      </c>
      <c r="O158" s="27">
        <f t="shared" si="10"/>
        <v>1.64E-05</v>
      </c>
      <c r="P158">
        <f>PROTOKOŁY!B156</f>
        <v>0</v>
      </c>
      <c r="R158" s="36">
        <f>PROTOKOŁY!J156</f>
        <v>0</v>
      </c>
      <c r="S158" s="36">
        <f t="shared" si="11"/>
        <v>0</v>
      </c>
      <c r="T158">
        <v>1.64E-05</v>
      </c>
      <c r="U158" s="12">
        <v>155</v>
      </c>
    </row>
    <row r="159" spans="2:21" ht="12.75">
      <c r="B159" s="78">
        <v>156</v>
      </c>
      <c r="C159" s="79" t="str">
        <f t="shared" si="8"/>
        <v>Białowąs Olek</v>
      </c>
      <c r="D159" s="80" t="str">
        <f>VLOOKUP(C159,PROTOKOŁY!$B$2:$D$300,3,FALSE)</f>
        <v>SP 2 Luboń</v>
      </c>
      <c r="E159" s="81">
        <f t="shared" si="9"/>
        <v>1.11E-05</v>
      </c>
      <c r="O159" s="27">
        <f t="shared" si="10"/>
        <v>1.65E-05</v>
      </c>
      <c r="P159">
        <f>PROTOKOŁY!B157</f>
        <v>0</v>
      </c>
      <c r="R159" s="36">
        <f>PROTOKOŁY!J157</f>
        <v>0</v>
      </c>
      <c r="S159" s="36">
        <f t="shared" si="11"/>
        <v>0</v>
      </c>
      <c r="T159">
        <v>1.65E-05</v>
      </c>
      <c r="U159" s="12">
        <v>156</v>
      </c>
    </row>
    <row r="160" spans="2:21" ht="12.75">
      <c r="B160" s="78">
        <v>157</v>
      </c>
      <c r="C160" s="79" t="str">
        <f t="shared" si="8"/>
        <v>Lewicki Jacek</v>
      </c>
      <c r="D160" s="80" t="str">
        <f>VLOOKUP(C160,PROTOKOŁY!$B$2:$D$300,3,FALSE)</f>
        <v>SP 2 Luboń</v>
      </c>
      <c r="E160" s="81">
        <f t="shared" si="9"/>
        <v>1.1E-05</v>
      </c>
      <c r="O160" s="27">
        <f t="shared" si="10"/>
        <v>1.66E-05</v>
      </c>
      <c r="P160">
        <f>PROTOKOŁY!B158</f>
        <v>0</v>
      </c>
      <c r="R160" s="36">
        <f>PROTOKOŁY!J158</f>
        <v>0</v>
      </c>
      <c r="S160" s="36">
        <f t="shared" si="11"/>
        <v>0</v>
      </c>
      <c r="T160">
        <v>1.66E-05</v>
      </c>
      <c r="U160" s="12">
        <v>157</v>
      </c>
    </row>
    <row r="161" spans="2:21" ht="12.75">
      <c r="B161" s="78">
        <v>158</v>
      </c>
      <c r="C161" s="79" t="str">
        <f t="shared" si="8"/>
        <v>Kordziński Szymon</v>
      </c>
      <c r="D161" s="80" t="str">
        <f>VLOOKUP(C161,PROTOKOŁY!$B$2:$D$300,3,FALSE)</f>
        <v>SP 2 Luboń</v>
      </c>
      <c r="E161" s="81">
        <f t="shared" si="9"/>
        <v>1.09E-05</v>
      </c>
      <c r="O161" s="27">
        <f t="shared" si="10"/>
        <v>1.67E-05</v>
      </c>
      <c r="P161">
        <f>PROTOKOŁY!B159</f>
        <v>0</v>
      </c>
      <c r="R161" s="36">
        <f>PROTOKOŁY!J159</f>
        <v>0</v>
      </c>
      <c r="S161" s="36">
        <f t="shared" si="11"/>
        <v>0</v>
      </c>
      <c r="T161">
        <v>1.67E-05</v>
      </c>
      <c r="U161" s="12">
        <v>158</v>
      </c>
    </row>
    <row r="162" spans="2:21" ht="12.75">
      <c r="B162" s="78">
        <v>159</v>
      </c>
      <c r="C162" s="79" t="str">
        <f t="shared" si="8"/>
        <v>Idziak Wiktor</v>
      </c>
      <c r="D162" s="80" t="str">
        <f>VLOOKUP(C162,PROTOKOŁY!$B$2:$D$300,3,FALSE)</f>
        <v>SP 2 Luboń</v>
      </c>
      <c r="E162" s="81">
        <f t="shared" si="9"/>
        <v>1.08E-05</v>
      </c>
      <c r="O162" s="27">
        <f t="shared" si="10"/>
        <v>1.68E-05</v>
      </c>
      <c r="P162">
        <f>PROTOKOŁY!B160</f>
        <v>0</v>
      </c>
      <c r="R162" s="36">
        <f>PROTOKOŁY!J160</f>
        <v>0</v>
      </c>
      <c r="S162" s="36">
        <f t="shared" si="11"/>
        <v>0</v>
      </c>
      <c r="T162">
        <v>1.68E-05</v>
      </c>
      <c r="U162" s="12">
        <v>159</v>
      </c>
    </row>
    <row r="163" spans="2:21" ht="12.75">
      <c r="B163" s="78">
        <v>160</v>
      </c>
      <c r="C163" s="79" t="str">
        <f t="shared" si="8"/>
        <v>SZKOŁA</v>
      </c>
      <c r="D163" s="80" t="str">
        <f>VLOOKUP(C163,PROTOKOŁY!$B$2:$D$300,3,FALSE)</f>
        <v>Puszczykowo1.</v>
      </c>
      <c r="E163" s="81">
        <f t="shared" si="9"/>
        <v>1.0700000000000001E-05</v>
      </c>
      <c r="O163" s="27">
        <f t="shared" si="10"/>
        <v>1.69E-05</v>
      </c>
      <c r="P163">
        <f>PROTOKOŁY!B161</f>
        <v>0</v>
      </c>
      <c r="R163" s="36">
        <f>PROTOKOŁY!J161</f>
        <v>0</v>
      </c>
      <c r="S163" s="36">
        <f t="shared" si="11"/>
        <v>0</v>
      </c>
      <c r="T163">
        <v>1.69E-05</v>
      </c>
      <c r="U163" s="12">
        <v>160</v>
      </c>
    </row>
    <row r="164" spans="2:21" ht="12.75">
      <c r="B164" s="78">
        <v>161</v>
      </c>
      <c r="C164" s="79" t="str">
        <f t="shared" si="8"/>
        <v>Januszko Miłosz</v>
      </c>
      <c r="D164" s="80" t="str">
        <f>VLOOKUP(C164,PROTOKOŁY!$B$2:$D$300,3,FALSE)</f>
        <v>SP 3 Luboń</v>
      </c>
      <c r="E164" s="81">
        <f t="shared" si="9"/>
        <v>1.06E-05</v>
      </c>
      <c r="O164" s="27">
        <f t="shared" si="10"/>
        <v>1.7E-05</v>
      </c>
      <c r="P164">
        <f>PROTOKOŁY!B162</f>
        <v>0</v>
      </c>
      <c r="R164" s="36">
        <f>PROTOKOŁY!J162</f>
        <v>0</v>
      </c>
      <c r="S164" s="36">
        <f t="shared" si="11"/>
        <v>0</v>
      </c>
      <c r="T164">
        <v>1.7E-05</v>
      </c>
      <c r="U164" s="12">
        <v>161</v>
      </c>
    </row>
    <row r="165" spans="2:21" ht="12.75">
      <c r="B165" s="78">
        <v>162</v>
      </c>
      <c r="C165" s="79" t="str">
        <f t="shared" si="8"/>
        <v>Michalski Piotr</v>
      </c>
      <c r="D165" s="80" t="str">
        <f>VLOOKUP(C165,PROTOKOŁY!$B$2:$D$300,3,FALSE)</f>
        <v>SP 3 Luboń</v>
      </c>
      <c r="E165" s="81">
        <f t="shared" si="9"/>
        <v>1.05E-05</v>
      </c>
      <c r="O165" s="27">
        <f t="shared" si="10"/>
        <v>1.71E-05</v>
      </c>
      <c r="P165">
        <f>PROTOKOŁY!B163</f>
        <v>0</v>
      </c>
      <c r="R165" s="36">
        <f>PROTOKOŁY!J163</f>
        <v>0</v>
      </c>
      <c r="S165" s="36">
        <f t="shared" si="11"/>
        <v>0</v>
      </c>
      <c r="T165">
        <v>1.71E-05</v>
      </c>
      <c r="U165" s="12">
        <v>162</v>
      </c>
    </row>
    <row r="166" spans="2:21" ht="12.75">
      <c r="B166" s="78">
        <v>163</v>
      </c>
      <c r="C166" s="79" t="str">
        <f t="shared" si="8"/>
        <v>Nowak Antek</v>
      </c>
      <c r="D166" s="80" t="str">
        <f>VLOOKUP(C166,PROTOKOŁY!$B$2:$D$300,3,FALSE)</f>
        <v>SP 3 Luboń</v>
      </c>
      <c r="E166" s="81">
        <f t="shared" si="9"/>
        <v>1.04E-05</v>
      </c>
      <c r="O166" s="27">
        <f t="shared" si="10"/>
        <v>1.72E-05</v>
      </c>
      <c r="P166">
        <f>PROTOKOŁY!B164</f>
        <v>0</v>
      </c>
      <c r="R166" s="36">
        <f>PROTOKOŁY!J164</f>
        <v>0</v>
      </c>
      <c r="S166" s="36">
        <f t="shared" si="11"/>
        <v>0</v>
      </c>
      <c r="T166">
        <v>1.72E-05</v>
      </c>
      <c r="U166" s="12">
        <v>163</v>
      </c>
    </row>
    <row r="167" spans="2:21" ht="12.75">
      <c r="B167" s="78">
        <v>164</v>
      </c>
      <c r="C167" s="79" t="str">
        <f t="shared" si="8"/>
        <v>Kleczka Jakub</v>
      </c>
      <c r="D167" s="80" t="str">
        <f>VLOOKUP(C167,PROTOKOŁY!$B$2:$D$300,3,FALSE)</f>
        <v>SP 3 Luboń</v>
      </c>
      <c r="E167" s="81">
        <f t="shared" si="9"/>
        <v>1.03E-05</v>
      </c>
      <c r="O167" s="27">
        <f t="shared" si="10"/>
        <v>1.73E-05</v>
      </c>
      <c r="P167">
        <f>PROTOKOŁY!B165</f>
        <v>0</v>
      </c>
      <c r="R167" s="36">
        <f>PROTOKOŁY!J165</f>
        <v>0</v>
      </c>
      <c r="S167" s="36">
        <f t="shared" si="11"/>
        <v>0</v>
      </c>
      <c r="T167">
        <v>1.73E-05</v>
      </c>
      <c r="U167" s="12">
        <v>164</v>
      </c>
    </row>
    <row r="168" spans="2:21" ht="12.75">
      <c r="B168" s="78">
        <v>165</v>
      </c>
      <c r="C168" s="79" t="str">
        <f t="shared" si="8"/>
        <v>Ryżak Jakub</v>
      </c>
      <c r="D168" s="80" t="str">
        <f>VLOOKUP(C168,PROTOKOŁY!$B$2:$D$300,3,FALSE)</f>
        <v>SP 3 Luboń</v>
      </c>
      <c r="E168" s="81">
        <f t="shared" si="9"/>
        <v>1.02E-05</v>
      </c>
      <c r="O168" s="27">
        <f t="shared" si="10"/>
        <v>1.74E-05</v>
      </c>
      <c r="P168">
        <f>PROTOKOŁY!B166</f>
        <v>0</v>
      </c>
      <c r="R168" s="36">
        <f>PROTOKOŁY!J166</f>
        <v>0</v>
      </c>
      <c r="S168" s="36">
        <f t="shared" si="11"/>
        <v>0</v>
      </c>
      <c r="T168">
        <v>1.74E-05</v>
      </c>
      <c r="U168" s="12">
        <v>165</v>
      </c>
    </row>
    <row r="169" spans="2:21" ht="12.75">
      <c r="B169" s="78">
        <v>166</v>
      </c>
      <c r="C169" s="79" t="str">
        <f t="shared" si="8"/>
        <v>Kordziński Tomek</v>
      </c>
      <c r="D169" s="80" t="str">
        <f>VLOOKUP(C169,PROTOKOŁY!$B$2:$D$300,3,FALSE)</f>
        <v>SP 3 Luboń</v>
      </c>
      <c r="E169" s="81">
        <f t="shared" si="9"/>
        <v>1.01E-05</v>
      </c>
      <c r="O169" s="27">
        <f t="shared" si="10"/>
        <v>1.75E-05</v>
      </c>
      <c r="P169">
        <f>PROTOKOŁY!B167</f>
        <v>0</v>
      </c>
      <c r="R169" s="36">
        <f>PROTOKOŁY!J167</f>
        <v>0</v>
      </c>
      <c r="S169" s="36">
        <f t="shared" si="11"/>
        <v>0</v>
      </c>
      <c r="T169">
        <v>1.75E-05</v>
      </c>
      <c r="U169" s="12">
        <v>166</v>
      </c>
    </row>
    <row r="170" spans="2:21" ht="12.75">
      <c r="B170" s="78">
        <v>167</v>
      </c>
      <c r="C170" s="79" t="str">
        <f t="shared" si="8"/>
        <v>SZKOŁA</v>
      </c>
      <c r="D170" s="80" t="str">
        <f>VLOOKUP(C170,PROTOKOŁY!$B$2:$D$300,3,FALSE)</f>
        <v>Puszczykowo1.</v>
      </c>
      <c r="E170" s="81">
        <f t="shared" si="9"/>
        <v>1E-05</v>
      </c>
      <c r="O170" s="27">
        <f t="shared" si="10"/>
        <v>1.76E-05</v>
      </c>
      <c r="P170">
        <f>PROTOKOŁY!B168</f>
        <v>0</v>
      </c>
      <c r="R170" s="36">
        <f>PROTOKOŁY!J168</f>
        <v>0</v>
      </c>
      <c r="S170" s="36">
        <f t="shared" si="11"/>
        <v>0</v>
      </c>
      <c r="T170">
        <v>1.76E-05</v>
      </c>
      <c r="U170" s="12">
        <v>167</v>
      </c>
    </row>
    <row r="171" spans="2:21" ht="12.75">
      <c r="B171" s="78">
        <v>168</v>
      </c>
      <c r="C171" s="79" t="str">
        <f t="shared" si="8"/>
        <v>Pięta Hubert</v>
      </c>
      <c r="D171" s="80" t="str">
        <f>VLOOKUP(C171,PROTOKOŁY!$B$2:$D$300,3,FALSE)</f>
        <v>SP Suchy Las</v>
      </c>
      <c r="E171" s="81">
        <f t="shared" si="9"/>
        <v>9.9E-06</v>
      </c>
      <c r="O171" s="27">
        <f t="shared" si="10"/>
        <v>1.77E-05</v>
      </c>
      <c r="P171">
        <f>PROTOKOŁY!B169</f>
        <v>0</v>
      </c>
      <c r="R171" s="36">
        <f>PROTOKOŁY!J169</f>
        <v>0</v>
      </c>
      <c r="S171" s="36">
        <f t="shared" si="11"/>
        <v>0</v>
      </c>
      <c r="T171">
        <v>1.77E-05</v>
      </c>
      <c r="U171" s="12">
        <v>168</v>
      </c>
    </row>
    <row r="172" spans="2:21" ht="12.75">
      <c r="B172" s="78">
        <v>169</v>
      </c>
      <c r="C172" s="79" t="str">
        <f t="shared" si="8"/>
        <v>Kolwicz Jan</v>
      </c>
      <c r="D172" s="80" t="str">
        <f>VLOOKUP(C172,PROTOKOŁY!$B$2:$D$300,3,FALSE)</f>
        <v>SP Suchy Las</v>
      </c>
      <c r="E172" s="81">
        <f t="shared" si="9"/>
        <v>9.800000000000001E-06</v>
      </c>
      <c r="O172" s="27">
        <f t="shared" si="10"/>
        <v>1.78E-05</v>
      </c>
      <c r="P172">
        <f>PROTOKOŁY!B170</f>
        <v>0</v>
      </c>
      <c r="R172" s="36">
        <f>PROTOKOŁY!J170</f>
        <v>0</v>
      </c>
      <c r="S172" s="36">
        <f t="shared" si="11"/>
        <v>0</v>
      </c>
      <c r="T172">
        <v>1.78E-05</v>
      </c>
      <c r="U172" s="12">
        <v>169</v>
      </c>
    </row>
    <row r="173" spans="2:21" ht="12.75">
      <c r="B173" s="78">
        <v>170</v>
      </c>
      <c r="C173" s="79" t="str">
        <f t="shared" si="8"/>
        <v>Lisek Tomasz</v>
      </c>
      <c r="D173" s="80" t="str">
        <f>VLOOKUP(C173,PROTOKOŁY!$B$2:$D$300,3,FALSE)</f>
        <v>SP Suchy Las</v>
      </c>
      <c r="E173" s="81">
        <f t="shared" si="9"/>
        <v>9.7E-06</v>
      </c>
      <c r="O173" s="27">
        <f t="shared" si="10"/>
        <v>1.79E-05</v>
      </c>
      <c r="P173">
        <f>PROTOKOŁY!B171</f>
        <v>0</v>
      </c>
      <c r="R173" s="36">
        <f>PROTOKOŁY!J171</f>
        <v>0</v>
      </c>
      <c r="S173" s="36">
        <f t="shared" si="11"/>
        <v>0</v>
      </c>
      <c r="T173">
        <v>1.79E-05</v>
      </c>
      <c r="U173" s="12">
        <v>170</v>
      </c>
    </row>
    <row r="174" spans="2:21" ht="12.75">
      <c r="B174" s="78">
        <v>171</v>
      </c>
      <c r="C174" s="79" t="str">
        <f t="shared" si="8"/>
        <v>Adamczak Mateusz</v>
      </c>
      <c r="D174" s="80" t="str">
        <f>VLOOKUP(C174,PROTOKOŁY!$B$2:$D$300,3,FALSE)</f>
        <v>SP Suchy Las</v>
      </c>
      <c r="E174" s="81">
        <f t="shared" si="9"/>
        <v>9.6E-06</v>
      </c>
      <c r="O174" s="27">
        <f t="shared" si="10"/>
        <v>1.8E-05</v>
      </c>
      <c r="P174">
        <f>PROTOKOŁY!B172</f>
        <v>0</v>
      </c>
      <c r="R174" s="36">
        <f>PROTOKOŁY!J172</f>
        <v>0</v>
      </c>
      <c r="S174" s="36">
        <f t="shared" si="11"/>
        <v>0</v>
      </c>
      <c r="T174">
        <v>1.8E-05</v>
      </c>
      <c r="U174" s="12">
        <v>171</v>
      </c>
    </row>
    <row r="175" spans="2:21" ht="12.75">
      <c r="B175" s="78">
        <v>172</v>
      </c>
      <c r="C175" s="79" t="str">
        <f t="shared" si="8"/>
        <v>Setlak Wojciech</v>
      </c>
      <c r="D175" s="80" t="str">
        <f>VLOOKUP(C175,PROTOKOŁY!$B$2:$D$300,3,FALSE)</f>
        <v>SP Suchy Las</v>
      </c>
      <c r="E175" s="81">
        <f t="shared" si="9"/>
        <v>9.5E-06</v>
      </c>
      <c r="O175" s="27">
        <f t="shared" si="10"/>
        <v>1.81E-05</v>
      </c>
      <c r="P175">
        <f>PROTOKOŁY!B173</f>
        <v>0</v>
      </c>
      <c r="R175" s="36">
        <f>PROTOKOŁY!J173</f>
        <v>0</v>
      </c>
      <c r="S175" s="36">
        <f t="shared" si="11"/>
        <v>0</v>
      </c>
      <c r="T175">
        <v>1.81E-05</v>
      </c>
      <c r="U175" s="12">
        <v>172</v>
      </c>
    </row>
    <row r="176" spans="2:21" ht="12.75">
      <c r="B176" s="78">
        <v>173</v>
      </c>
      <c r="C176" s="79" t="str">
        <f t="shared" si="8"/>
        <v>Dylski Karol</v>
      </c>
      <c r="D176" s="80" t="str">
        <f>VLOOKUP(C176,PROTOKOŁY!$B$2:$D$300,3,FALSE)</f>
        <v>SP Suchy Las</v>
      </c>
      <c r="E176" s="81">
        <f t="shared" si="9"/>
        <v>9.4E-06</v>
      </c>
      <c r="O176" s="27">
        <f t="shared" si="10"/>
        <v>1.82E-05</v>
      </c>
      <c r="P176">
        <f>PROTOKOŁY!B174</f>
        <v>0</v>
      </c>
      <c r="R176" s="36">
        <f>PROTOKOŁY!J174</f>
        <v>0</v>
      </c>
      <c r="S176" s="36">
        <f t="shared" si="11"/>
        <v>0</v>
      </c>
      <c r="T176">
        <v>1.82E-05</v>
      </c>
      <c r="U176" s="12">
        <v>173</v>
      </c>
    </row>
    <row r="177" spans="2:21" ht="12.75">
      <c r="B177" s="78">
        <v>174</v>
      </c>
      <c r="C177" s="79" t="str">
        <f t="shared" si="8"/>
        <v>SZKOŁA</v>
      </c>
      <c r="D177" s="80" t="str">
        <f>VLOOKUP(C177,PROTOKOŁY!$B$2:$D$300,3,FALSE)</f>
        <v>Puszczykowo1.</v>
      </c>
      <c r="E177" s="81">
        <f t="shared" si="9"/>
        <v>9.3E-06</v>
      </c>
      <c r="O177" s="27">
        <f t="shared" si="10"/>
        <v>1.83E-05</v>
      </c>
      <c r="P177">
        <f>PROTOKOŁY!B175</f>
        <v>0</v>
      </c>
      <c r="R177" s="36">
        <f>PROTOKOŁY!J175</f>
        <v>0</v>
      </c>
      <c r="S177" s="36">
        <f t="shared" si="11"/>
        <v>0</v>
      </c>
      <c r="T177">
        <v>1.83E-05</v>
      </c>
      <c r="U177" s="12">
        <v>174</v>
      </c>
    </row>
    <row r="178" spans="2:21" ht="12.75">
      <c r="B178" s="78">
        <v>175</v>
      </c>
      <c r="C178" s="79" t="str">
        <f t="shared" si="8"/>
        <v>Jóskowiak Michał</v>
      </c>
      <c r="D178" s="80" t="str">
        <f>VLOOKUP(C178,PROTOKOŁY!$B$2:$D$300,3,FALSE)</f>
        <v>SP 5 Swarzędz</v>
      </c>
      <c r="E178" s="81">
        <f t="shared" si="9"/>
        <v>9.2E-06</v>
      </c>
      <c r="O178" s="27">
        <f t="shared" si="10"/>
        <v>1.84E-05</v>
      </c>
      <c r="P178">
        <f>PROTOKOŁY!B176</f>
        <v>0</v>
      </c>
      <c r="R178" s="36">
        <f>PROTOKOŁY!J176</f>
        <v>0</v>
      </c>
      <c r="S178" s="36">
        <f t="shared" si="11"/>
        <v>0</v>
      </c>
      <c r="T178">
        <v>1.84E-05</v>
      </c>
      <c r="U178" s="12">
        <v>175</v>
      </c>
    </row>
    <row r="179" spans="2:21" ht="12.75">
      <c r="B179" s="78">
        <v>176</v>
      </c>
      <c r="C179" s="79" t="str">
        <f t="shared" si="8"/>
        <v>Cholenicki Piotr</v>
      </c>
      <c r="D179" s="80" t="str">
        <f>VLOOKUP(C179,PROTOKOŁY!$B$2:$D$300,3,FALSE)</f>
        <v>SP 5 Swarzędz</v>
      </c>
      <c r="E179" s="81">
        <f t="shared" si="9"/>
        <v>9.100000000000001E-06</v>
      </c>
      <c r="O179" s="27">
        <f t="shared" si="10"/>
        <v>1.85E-05</v>
      </c>
      <c r="P179">
        <f>PROTOKOŁY!B177</f>
        <v>0</v>
      </c>
      <c r="R179" s="36">
        <f>PROTOKOŁY!J177</f>
        <v>0</v>
      </c>
      <c r="S179" s="36">
        <f t="shared" si="11"/>
        <v>0</v>
      </c>
      <c r="T179">
        <v>1.85E-05</v>
      </c>
      <c r="U179" s="12">
        <v>176</v>
      </c>
    </row>
    <row r="180" spans="2:21" ht="12.75">
      <c r="B180" s="78">
        <v>177</v>
      </c>
      <c r="C180" s="79" t="str">
        <f t="shared" si="8"/>
        <v>Kwitowski Damian</v>
      </c>
      <c r="D180" s="80" t="str">
        <f>VLOOKUP(C180,PROTOKOŁY!$B$2:$D$300,3,FALSE)</f>
        <v>SP 5 Swarzędz</v>
      </c>
      <c r="E180" s="81">
        <f t="shared" si="9"/>
        <v>9E-06</v>
      </c>
      <c r="O180" s="27">
        <f t="shared" si="10"/>
        <v>1.86E-05</v>
      </c>
      <c r="P180">
        <f>PROTOKOŁY!B178</f>
        <v>0</v>
      </c>
      <c r="R180" s="36">
        <f>PROTOKOŁY!J178</f>
        <v>0</v>
      </c>
      <c r="S180" s="36">
        <f t="shared" si="11"/>
        <v>0</v>
      </c>
      <c r="T180">
        <v>1.86E-05</v>
      </c>
      <c r="U180" s="12">
        <v>177</v>
      </c>
    </row>
    <row r="181" spans="2:21" ht="12.75">
      <c r="B181" s="78">
        <v>178</v>
      </c>
      <c r="C181" s="79" t="str">
        <f t="shared" si="8"/>
        <v>Barłkiewicz Maksymilian</v>
      </c>
      <c r="D181" s="80" t="str">
        <f>VLOOKUP(C181,PROTOKOŁY!$B$2:$D$300,3,FALSE)</f>
        <v>SP 5 Swarzędz</v>
      </c>
      <c r="E181" s="81">
        <f t="shared" si="9"/>
        <v>8.9E-06</v>
      </c>
      <c r="O181" s="27">
        <f t="shared" si="10"/>
        <v>1.87E-05</v>
      </c>
      <c r="P181">
        <f>PROTOKOŁY!B179</f>
        <v>0</v>
      </c>
      <c r="R181" s="36">
        <f>PROTOKOŁY!J179</f>
        <v>0</v>
      </c>
      <c r="S181" s="36">
        <f t="shared" si="11"/>
        <v>0</v>
      </c>
      <c r="T181">
        <v>1.87E-05</v>
      </c>
      <c r="U181" s="12">
        <v>178</v>
      </c>
    </row>
    <row r="182" spans="2:21" ht="12.75">
      <c r="B182" s="78">
        <v>179</v>
      </c>
      <c r="C182" s="79" t="str">
        <f t="shared" si="8"/>
        <v>Malinowski Dastin</v>
      </c>
      <c r="D182" s="80" t="str">
        <f>VLOOKUP(C182,PROTOKOŁY!$B$2:$D$300,3,FALSE)</f>
        <v>SP 5 Swarzędz</v>
      </c>
      <c r="E182" s="81">
        <f t="shared" si="9"/>
        <v>8.8E-06</v>
      </c>
      <c r="O182" s="27">
        <f t="shared" si="10"/>
        <v>1.88E-05</v>
      </c>
      <c r="P182">
        <f>PROTOKOŁY!B180</f>
        <v>0</v>
      </c>
      <c r="R182" s="36">
        <f>PROTOKOŁY!J180</f>
        <v>0</v>
      </c>
      <c r="S182" s="36">
        <f t="shared" si="11"/>
        <v>0</v>
      </c>
      <c r="T182">
        <v>1.88E-05</v>
      </c>
      <c r="U182" s="12">
        <v>179</v>
      </c>
    </row>
    <row r="183" spans="2:21" ht="12.75">
      <c r="B183" s="78">
        <v>180</v>
      </c>
      <c r="C183" s="79" t="str">
        <f t="shared" si="8"/>
        <v>Miazek Michał</v>
      </c>
      <c r="D183" s="80" t="str">
        <f>VLOOKUP(C183,PROTOKOŁY!$B$2:$D$300,3,FALSE)</f>
        <v>SP 5 Swarzędz</v>
      </c>
      <c r="E183" s="81">
        <f t="shared" si="9"/>
        <v>8.7E-06</v>
      </c>
      <c r="O183" s="27">
        <f t="shared" si="10"/>
        <v>1.89E-05</v>
      </c>
      <c r="P183">
        <f>PROTOKOŁY!B181</f>
        <v>0</v>
      </c>
      <c r="R183" s="36">
        <f>PROTOKOŁY!J181</f>
        <v>0</v>
      </c>
      <c r="S183" s="36">
        <f t="shared" si="11"/>
        <v>0</v>
      </c>
      <c r="T183">
        <v>1.89E-05</v>
      </c>
      <c r="U183" s="12">
        <v>180</v>
      </c>
    </row>
    <row r="184" spans="2:21" ht="12.75">
      <c r="B184" s="78">
        <v>181</v>
      </c>
      <c r="C184" s="79" t="str">
        <f t="shared" si="8"/>
        <v>SZKOŁA</v>
      </c>
      <c r="D184" s="80" t="str">
        <f>VLOOKUP(C184,PROTOKOŁY!$B$2:$D$300,3,FALSE)</f>
        <v>Puszczykowo1.</v>
      </c>
      <c r="E184" s="81">
        <f t="shared" si="9"/>
        <v>8.6E-06</v>
      </c>
      <c r="O184" s="27">
        <f t="shared" si="10"/>
        <v>1.9E-05</v>
      </c>
      <c r="P184">
        <f>PROTOKOŁY!B182</f>
        <v>0</v>
      </c>
      <c r="R184" s="36">
        <f>PROTOKOŁY!J182</f>
        <v>0</v>
      </c>
      <c r="S184" s="36">
        <f t="shared" si="11"/>
        <v>0</v>
      </c>
      <c r="T184">
        <v>1.9E-05</v>
      </c>
      <c r="U184" s="12">
        <v>181</v>
      </c>
    </row>
    <row r="185" spans="2:21" ht="12.75">
      <c r="B185" s="78">
        <v>182</v>
      </c>
      <c r="C185" s="79" t="str">
        <f t="shared" si="8"/>
        <v>Kwitkowski Bartosz</v>
      </c>
      <c r="D185" s="80" t="str">
        <f>VLOOKUP(C185,PROTOKOŁY!$B$2:$D$300,3,FALSE)</f>
        <v>SP Krosno</v>
      </c>
      <c r="E185" s="81">
        <f t="shared" si="9"/>
        <v>8.5E-06</v>
      </c>
      <c r="O185" s="27">
        <f t="shared" si="10"/>
        <v>1.91E-05</v>
      </c>
      <c r="P185">
        <f>PROTOKOŁY!B183</f>
        <v>0</v>
      </c>
      <c r="R185" s="36">
        <f>PROTOKOŁY!J183</f>
        <v>0</v>
      </c>
      <c r="S185" s="36">
        <f t="shared" si="11"/>
        <v>0</v>
      </c>
      <c r="T185">
        <v>1.91E-05</v>
      </c>
      <c r="U185" s="12">
        <v>182</v>
      </c>
    </row>
    <row r="186" spans="2:21" ht="12.75">
      <c r="B186" s="78">
        <v>183</v>
      </c>
      <c r="C186" s="79" t="str">
        <f t="shared" si="8"/>
        <v>Koperski Adam</v>
      </c>
      <c r="D186" s="80" t="str">
        <f>VLOOKUP(C186,PROTOKOŁY!$B$2:$D$300,3,FALSE)</f>
        <v>SP Krosno</v>
      </c>
      <c r="E186" s="81">
        <f t="shared" si="9"/>
        <v>8.4E-06</v>
      </c>
      <c r="O186" s="27">
        <f t="shared" si="10"/>
        <v>1.92E-05</v>
      </c>
      <c r="P186">
        <f>PROTOKOŁY!B184</f>
        <v>0</v>
      </c>
      <c r="R186" s="36">
        <f>PROTOKOŁY!J184</f>
        <v>0</v>
      </c>
      <c r="S186" s="36">
        <f t="shared" si="11"/>
        <v>0</v>
      </c>
      <c r="T186">
        <v>1.92E-05</v>
      </c>
      <c r="U186" s="12">
        <v>183</v>
      </c>
    </row>
    <row r="187" spans="2:21" ht="12.75">
      <c r="B187" s="78">
        <v>184</v>
      </c>
      <c r="C187" s="79" t="str">
        <f t="shared" si="8"/>
        <v>Gębski Wojciech</v>
      </c>
      <c r="D187" s="80" t="str">
        <f>VLOOKUP(C187,PROTOKOŁY!$B$2:$D$300,3,FALSE)</f>
        <v>SP Krosno</v>
      </c>
      <c r="E187" s="81">
        <f t="shared" si="9"/>
        <v>8.3E-06</v>
      </c>
      <c r="O187" s="27">
        <f t="shared" si="10"/>
        <v>1.9299999999999998E-05</v>
      </c>
      <c r="P187">
        <f>PROTOKOŁY!B185</f>
        <v>0</v>
      </c>
      <c r="R187" s="36">
        <f>PROTOKOŁY!J185</f>
        <v>0</v>
      </c>
      <c r="S187" s="36">
        <f t="shared" si="11"/>
        <v>0</v>
      </c>
      <c r="T187">
        <v>1.9299999999999998E-05</v>
      </c>
      <c r="U187" s="12">
        <v>184</v>
      </c>
    </row>
    <row r="188" spans="2:21" ht="12.75">
      <c r="B188" s="78">
        <v>185</v>
      </c>
      <c r="C188" s="79" t="str">
        <f t="shared" si="8"/>
        <v>Libera Mikołaj</v>
      </c>
      <c r="D188" s="80" t="str">
        <f>VLOOKUP(C188,PROTOKOŁY!$B$2:$D$300,3,FALSE)</f>
        <v>SP Krosno</v>
      </c>
      <c r="E188" s="81">
        <f t="shared" si="9"/>
        <v>8.2E-06</v>
      </c>
      <c r="O188" s="27">
        <f t="shared" si="10"/>
        <v>1.94E-05</v>
      </c>
      <c r="P188">
        <f>PROTOKOŁY!B186</f>
        <v>0</v>
      </c>
      <c r="R188" s="36">
        <f>PROTOKOŁY!J186</f>
        <v>0</v>
      </c>
      <c r="S188" s="36">
        <f t="shared" si="11"/>
        <v>0</v>
      </c>
      <c r="T188">
        <v>1.94E-05</v>
      </c>
      <c r="U188" s="12">
        <v>185</v>
      </c>
    </row>
    <row r="189" spans="2:21" ht="12.75">
      <c r="B189" s="78">
        <v>186</v>
      </c>
      <c r="C189" s="79" t="str">
        <f t="shared" si="8"/>
        <v>Kufel Patryk</v>
      </c>
      <c r="D189" s="80" t="str">
        <f>VLOOKUP(C189,PROTOKOŁY!$B$2:$D$300,3,FALSE)</f>
        <v>SP Krosno</v>
      </c>
      <c r="E189" s="81">
        <f t="shared" si="9"/>
        <v>8.1E-06</v>
      </c>
      <c r="O189" s="27">
        <f t="shared" si="10"/>
        <v>1.95E-05</v>
      </c>
      <c r="P189">
        <f>PROTOKOŁY!B187</f>
        <v>0</v>
      </c>
      <c r="R189" s="36">
        <f>PROTOKOŁY!J187</f>
        <v>0</v>
      </c>
      <c r="S189" s="36">
        <f t="shared" si="11"/>
        <v>0</v>
      </c>
      <c r="T189">
        <v>1.95E-05</v>
      </c>
      <c r="U189" s="12">
        <v>186</v>
      </c>
    </row>
    <row r="190" spans="2:21" ht="12.75">
      <c r="B190" s="78">
        <v>187</v>
      </c>
      <c r="C190" s="79" t="str">
        <f t="shared" si="8"/>
        <v>Brzuska Jakub</v>
      </c>
      <c r="D190" s="80" t="str">
        <f>VLOOKUP(C190,PROTOKOŁY!$B$2:$D$300,3,FALSE)</f>
        <v>SP Krosno</v>
      </c>
      <c r="E190" s="81">
        <f t="shared" si="9"/>
        <v>8E-06</v>
      </c>
      <c r="O190" s="27">
        <f t="shared" si="10"/>
        <v>1.96E-05</v>
      </c>
      <c r="P190">
        <f>PROTOKOŁY!B188</f>
        <v>0</v>
      </c>
      <c r="R190" s="36">
        <f>PROTOKOŁY!J188</f>
        <v>0</v>
      </c>
      <c r="S190" s="36">
        <f t="shared" si="11"/>
        <v>0</v>
      </c>
      <c r="T190">
        <v>1.96E-05</v>
      </c>
      <c r="U190" s="12">
        <v>187</v>
      </c>
    </row>
    <row r="191" spans="2:21" ht="12.75">
      <c r="B191" s="78">
        <v>188</v>
      </c>
      <c r="C191" s="79" t="str">
        <f t="shared" si="8"/>
        <v>SZKOŁA</v>
      </c>
      <c r="D191" s="80" t="str">
        <f>VLOOKUP(C191,PROTOKOŁY!$B$2:$D$300,3,FALSE)</f>
        <v>Puszczykowo1.</v>
      </c>
      <c r="E191" s="81">
        <f t="shared" si="9"/>
        <v>7.9E-06</v>
      </c>
      <c r="O191" s="27">
        <f t="shared" si="10"/>
        <v>1.97E-05</v>
      </c>
      <c r="P191">
        <f>PROTOKOŁY!B189</f>
        <v>0</v>
      </c>
      <c r="R191" s="36">
        <f>PROTOKOŁY!J189</f>
        <v>0</v>
      </c>
      <c r="S191" s="36">
        <f t="shared" si="11"/>
        <v>0</v>
      </c>
      <c r="T191">
        <v>1.97E-05</v>
      </c>
      <c r="U191" s="12">
        <v>188</v>
      </c>
    </row>
    <row r="192" spans="2:21" ht="12.75">
      <c r="B192" s="78">
        <v>189</v>
      </c>
      <c r="C192" s="79" t="str">
        <f t="shared" si="8"/>
        <v>Cur Kacper</v>
      </c>
      <c r="D192" s="80" t="str">
        <f>VLOOKUP(C192,PROTOKOŁY!$B$2:$D$300,3,FALSE)</f>
        <v>SP 2 Murowana Goślina</v>
      </c>
      <c r="E192" s="81">
        <f t="shared" si="9"/>
        <v>7.8E-06</v>
      </c>
      <c r="O192" s="27">
        <f t="shared" si="10"/>
        <v>1.98E-05</v>
      </c>
      <c r="P192">
        <f>PROTOKOŁY!B190</f>
        <v>0</v>
      </c>
      <c r="R192" s="36">
        <f>PROTOKOŁY!J190</f>
        <v>0</v>
      </c>
      <c r="S192" s="36">
        <f t="shared" si="11"/>
        <v>0</v>
      </c>
      <c r="T192">
        <v>1.98E-05</v>
      </c>
      <c r="U192" s="12">
        <v>189</v>
      </c>
    </row>
    <row r="193" spans="2:21" ht="12.75">
      <c r="B193" s="78">
        <v>190</v>
      </c>
      <c r="C193" s="79" t="str">
        <f t="shared" si="8"/>
        <v>Marcinkowski Daniel</v>
      </c>
      <c r="D193" s="80" t="str">
        <f>VLOOKUP(C193,PROTOKOŁY!$B$2:$D$300,3,FALSE)</f>
        <v>SP 2 Murowana Goślina</v>
      </c>
      <c r="E193" s="81">
        <f t="shared" si="9"/>
        <v>7.699999999999999E-06</v>
      </c>
      <c r="O193" s="27">
        <f t="shared" si="10"/>
        <v>1.99E-05</v>
      </c>
      <c r="P193">
        <f>PROTOKOŁY!B191</f>
        <v>0</v>
      </c>
      <c r="R193" s="36">
        <f>PROTOKOŁY!J191</f>
        <v>0</v>
      </c>
      <c r="S193" s="36">
        <f t="shared" si="11"/>
        <v>0</v>
      </c>
      <c r="T193">
        <v>1.99E-05</v>
      </c>
      <c r="U193" s="12">
        <v>190</v>
      </c>
    </row>
    <row r="194" spans="2:21" ht="12.75">
      <c r="B194" s="78">
        <v>191</v>
      </c>
      <c r="C194" s="79" t="str">
        <f t="shared" si="8"/>
        <v>Nawrocki Łukasz</v>
      </c>
      <c r="D194" s="80" t="str">
        <f>VLOOKUP(C194,PROTOKOŁY!$B$2:$D$300,3,FALSE)</f>
        <v>SP 2 Murowana Goślina</v>
      </c>
      <c r="E194" s="81">
        <f t="shared" si="9"/>
        <v>7.599999999999999E-06</v>
      </c>
      <c r="O194" s="27">
        <f t="shared" si="10"/>
        <v>1.9999999999999998E-05</v>
      </c>
      <c r="P194">
        <f>PROTOKOŁY!B192</f>
        <v>0</v>
      </c>
      <c r="R194" s="36">
        <f>PROTOKOŁY!J192</f>
        <v>0</v>
      </c>
      <c r="S194" s="36">
        <f t="shared" si="11"/>
        <v>0</v>
      </c>
      <c r="T194">
        <v>1.9999999999999998E-05</v>
      </c>
      <c r="U194" s="12">
        <v>191</v>
      </c>
    </row>
    <row r="195" spans="2:21" ht="12.75">
      <c r="B195" s="78">
        <v>192</v>
      </c>
      <c r="C195" s="79" t="str">
        <f t="shared" si="8"/>
        <v>Bromberek Igor</v>
      </c>
      <c r="D195" s="80" t="str">
        <f>VLOOKUP(C195,PROTOKOŁY!$B$2:$D$300,3,FALSE)</f>
        <v>SP 2 Murowana Goślina</v>
      </c>
      <c r="E195" s="81">
        <f t="shared" si="9"/>
        <v>7.499999999999999E-06</v>
      </c>
      <c r="O195" s="27">
        <f t="shared" si="10"/>
        <v>2.01E-05</v>
      </c>
      <c r="P195">
        <f>PROTOKOŁY!B193</f>
        <v>0</v>
      </c>
      <c r="R195" s="36">
        <f>PROTOKOŁY!J193</f>
        <v>0</v>
      </c>
      <c r="S195" s="36">
        <f t="shared" si="11"/>
        <v>0</v>
      </c>
      <c r="T195">
        <v>2.01E-05</v>
      </c>
      <c r="U195" s="12">
        <v>192</v>
      </c>
    </row>
    <row r="196" spans="2:21" ht="12.75">
      <c r="B196" s="78">
        <v>193</v>
      </c>
      <c r="C196" s="79" t="str">
        <f aca="true" t="shared" si="12" ref="C196:C260">VLOOKUP(E196,O$4:P$260,2,FALSE)</f>
        <v>Zachwyc Marcel</v>
      </c>
      <c r="D196" s="80" t="str">
        <f>VLOOKUP(C196,PROTOKOŁY!$B$2:$D$300,3,FALSE)</f>
        <v>SP 2 Murowana Goślina</v>
      </c>
      <c r="E196" s="81">
        <f t="shared" si="9"/>
        <v>7.3999999999999995E-06</v>
      </c>
      <c r="O196" s="27">
        <f t="shared" si="10"/>
        <v>2.02E-05</v>
      </c>
      <c r="P196">
        <f>PROTOKOŁY!B194</f>
        <v>0</v>
      </c>
      <c r="R196" s="36">
        <f>PROTOKOŁY!J194</f>
        <v>0</v>
      </c>
      <c r="S196" s="36">
        <f t="shared" si="11"/>
        <v>0</v>
      </c>
      <c r="T196">
        <v>2.02E-05</v>
      </c>
      <c r="U196" s="12">
        <v>193</v>
      </c>
    </row>
    <row r="197" spans="2:21" ht="12.75">
      <c r="B197" s="78">
        <v>194</v>
      </c>
      <c r="C197" s="79" t="str">
        <f t="shared" si="12"/>
        <v>Błachowiak Mateusz</v>
      </c>
      <c r="D197" s="80" t="str">
        <f>VLOOKUP(C197,PROTOKOŁY!$B$2:$D$300,3,FALSE)</f>
        <v>SP 2 Murowana Goślina</v>
      </c>
      <c r="E197" s="81">
        <f aca="true" t="shared" si="13" ref="E197:E260">LARGE(O$4:O$260,U197)</f>
        <v>7.2999999999999996E-06</v>
      </c>
      <c r="O197" s="27">
        <f aca="true" t="shared" si="14" ref="O197:O260">S197+T197</f>
        <v>2.03E-05</v>
      </c>
      <c r="P197">
        <f>PROTOKOŁY!B195</f>
        <v>0</v>
      </c>
      <c r="R197" s="36">
        <f>PROTOKOŁY!J195</f>
        <v>0</v>
      </c>
      <c r="S197" s="36">
        <f aca="true" t="shared" si="15" ref="S197:S260">R197</f>
        <v>0</v>
      </c>
      <c r="T197">
        <v>2.03E-05</v>
      </c>
      <c r="U197" s="12">
        <v>194</v>
      </c>
    </row>
    <row r="198" spans="2:21" ht="12.75">
      <c r="B198" s="78">
        <v>195</v>
      </c>
      <c r="C198" s="79" t="str">
        <f t="shared" si="12"/>
        <v>SZKOŁA</v>
      </c>
      <c r="D198" s="80" t="str">
        <f>VLOOKUP(C198,PROTOKOŁY!$B$2:$D$300,3,FALSE)</f>
        <v>Puszczykowo1.</v>
      </c>
      <c r="E198" s="81">
        <f t="shared" si="13"/>
        <v>7.2E-06</v>
      </c>
      <c r="O198" s="27">
        <f t="shared" si="14"/>
        <v>2.04E-05</v>
      </c>
      <c r="P198">
        <f>PROTOKOŁY!B196</f>
        <v>0</v>
      </c>
      <c r="R198" s="36">
        <f>PROTOKOŁY!J196</f>
        <v>0</v>
      </c>
      <c r="S198" s="36">
        <f t="shared" si="15"/>
        <v>0</v>
      </c>
      <c r="T198">
        <v>2.04E-05</v>
      </c>
      <c r="U198" s="12">
        <v>195</v>
      </c>
    </row>
    <row r="199" spans="2:21" ht="12.75">
      <c r="B199" s="78">
        <v>196</v>
      </c>
      <c r="C199" s="79">
        <f t="shared" si="12"/>
        <v>0</v>
      </c>
      <c r="D199" s="80" t="e">
        <f>VLOOKUP(C199,PROTOKOŁY!$B$2:$D$300,3,FALSE)</f>
        <v>#N/A</v>
      </c>
      <c r="E199" s="81">
        <f t="shared" si="13"/>
        <v>7.1E-06</v>
      </c>
      <c r="O199" s="27">
        <f t="shared" si="14"/>
        <v>2.05E-05</v>
      </c>
      <c r="P199">
        <f>PROTOKOŁY!B197</f>
        <v>0</v>
      </c>
      <c r="R199" s="36">
        <f>PROTOKOŁY!J197</f>
        <v>0</v>
      </c>
      <c r="S199" s="36">
        <f t="shared" si="15"/>
        <v>0</v>
      </c>
      <c r="T199">
        <v>2.05E-05</v>
      </c>
      <c r="U199" s="12">
        <v>196</v>
      </c>
    </row>
    <row r="200" spans="2:21" ht="12.75">
      <c r="B200" s="78">
        <v>197</v>
      </c>
      <c r="C200" s="79" t="str">
        <f t="shared" si="12"/>
        <v>Beszterda Kamil</v>
      </c>
      <c r="D200" s="80" t="str">
        <f>VLOOKUP(C200,PROTOKOŁY!$B$2:$D$300,3,FALSE)</f>
        <v>SP Lusowo</v>
      </c>
      <c r="E200" s="81">
        <f t="shared" si="13"/>
        <v>7E-06</v>
      </c>
      <c r="O200" s="27">
        <f t="shared" si="14"/>
        <v>2.06E-05</v>
      </c>
      <c r="P200">
        <f>PROTOKOŁY!B198</f>
        <v>0</v>
      </c>
      <c r="R200" s="36">
        <f>PROTOKOŁY!J198</f>
        <v>0</v>
      </c>
      <c r="S200" s="36">
        <f t="shared" si="15"/>
        <v>0</v>
      </c>
      <c r="T200">
        <v>2.06E-05</v>
      </c>
      <c r="U200" s="12">
        <v>197</v>
      </c>
    </row>
    <row r="201" spans="2:21" ht="12.75">
      <c r="B201" s="78">
        <v>198</v>
      </c>
      <c r="C201" s="79" t="str">
        <f t="shared" si="12"/>
        <v>Stolarki Arkadiusz</v>
      </c>
      <c r="D201" s="80" t="str">
        <f>VLOOKUP(C201,PROTOKOŁY!$B$2:$D$300,3,FALSE)</f>
        <v>SP Lusowo</v>
      </c>
      <c r="E201" s="81">
        <f t="shared" si="13"/>
        <v>6.899999999999999E-06</v>
      </c>
      <c r="O201" s="27">
        <f t="shared" si="14"/>
        <v>2.07E-05</v>
      </c>
      <c r="P201">
        <f>PROTOKOŁY!B199</f>
        <v>0</v>
      </c>
      <c r="R201" s="36">
        <f>PROTOKOŁY!J199</f>
        <v>0</v>
      </c>
      <c r="S201" s="36">
        <f t="shared" si="15"/>
        <v>0</v>
      </c>
      <c r="T201">
        <v>2.07E-05</v>
      </c>
      <c r="U201" s="12">
        <v>198</v>
      </c>
    </row>
    <row r="202" spans="2:21" ht="12.75">
      <c r="B202" s="78">
        <v>199</v>
      </c>
      <c r="C202" s="79" t="str">
        <f t="shared" si="12"/>
        <v>Możdżeń Antoni</v>
      </c>
      <c r="D202" s="80" t="str">
        <f>VLOOKUP(C202,PROTOKOŁY!$B$2:$D$300,3,FALSE)</f>
        <v>SP Lusowo</v>
      </c>
      <c r="E202" s="81">
        <f t="shared" si="13"/>
        <v>6.799999999999999E-06</v>
      </c>
      <c r="O202" s="27">
        <f t="shared" si="14"/>
        <v>2.08E-05</v>
      </c>
      <c r="P202">
        <f>PROTOKOŁY!B200</f>
        <v>0</v>
      </c>
      <c r="R202" s="36">
        <f>PROTOKOŁY!J200</f>
        <v>0</v>
      </c>
      <c r="S202" s="36">
        <f t="shared" si="15"/>
        <v>0</v>
      </c>
      <c r="T202">
        <v>2.08E-05</v>
      </c>
      <c r="U202" s="12">
        <v>199</v>
      </c>
    </row>
    <row r="203" spans="2:21" ht="12.75">
      <c r="B203" s="78">
        <v>200</v>
      </c>
      <c r="C203" s="79" t="str">
        <f t="shared" si="12"/>
        <v>Sawicki Miłosz</v>
      </c>
      <c r="D203" s="80" t="str">
        <f>VLOOKUP(C203,PROTOKOŁY!$B$2:$D$300,3,FALSE)</f>
        <v>SP Lusowo</v>
      </c>
      <c r="E203" s="81">
        <f t="shared" si="13"/>
        <v>6.699999999999999E-06</v>
      </c>
      <c r="O203" s="27">
        <f t="shared" si="14"/>
        <v>2.09E-05</v>
      </c>
      <c r="P203">
        <f>PROTOKOŁY!B201</f>
        <v>0</v>
      </c>
      <c r="R203" s="36">
        <f>PROTOKOŁY!J201</f>
        <v>0</v>
      </c>
      <c r="S203" s="36">
        <f t="shared" si="15"/>
        <v>0</v>
      </c>
      <c r="T203">
        <v>2.09E-05</v>
      </c>
      <c r="U203" s="12">
        <v>200</v>
      </c>
    </row>
    <row r="204" spans="2:21" ht="12.75">
      <c r="B204" s="78">
        <v>201</v>
      </c>
      <c r="C204" s="79" t="str">
        <f t="shared" si="12"/>
        <v>Polaczyk jkub</v>
      </c>
      <c r="D204" s="80" t="str">
        <f>VLOOKUP(C204,PROTOKOŁY!$B$2:$D$300,3,FALSE)</f>
        <v>SP Lusowo</v>
      </c>
      <c r="E204" s="81">
        <f t="shared" si="13"/>
        <v>6.5999999999999995E-06</v>
      </c>
      <c r="O204" s="27">
        <f t="shared" si="14"/>
        <v>2.1E-05</v>
      </c>
      <c r="P204">
        <f>PROTOKOŁY!B202</f>
        <v>0</v>
      </c>
      <c r="R204" s="36">
        <f>PROTOKOŁY!J202</f>
        <v>0</v>
      </c>
      <c r="S204" s="36">
        <f t="shared" si="15"/>
        <v>0</v>
      </c>
      <c r="T204">
        <v>2.1E-05</v>
      </c>
      <c r="U204" s="12">
        <v>201</v>
      </c>
    </row>
    <row r="205" spans="2:21" ht="12.75">
      <c r="B205" s="78">
        <v>202</v>
      </c>
      <c r="C205" s="79" t="str">
        <f t="shared" si="12"/>
        <v>SZKOŁA</v>
      </c>
      <c r="D205" s="80" t="str">
        <f>VLOOKUP(C205,PROTOKOŁY!$B$2:$D$300,3,FALSE)</f>
        <v>Puszczykowo1.</v>
      </c>
      <c r="E205" s="81">
        <f t="shared" si="13"/>
        <v>6.5E-06</v>
      </c>
      <c r="O205" s="27">
        <f t="shared" si="14"/>
        <v>2.11E-05</v>
      </c>
      <c r="P205">
        <f>PROTOKOŁY!B203</f>
        <v>0</v>
      </c>
      <c r="R205" s="36">
        <f>PROTOKOŁY!J203</f>
        <v>0</v>
      </c>
      <c r="S205" s="36">
        <f t="shared" si="15"/>
        <v>0</v>
      </c>
      <c r="T205">
        <v>2.11E-05</v>
      </c>
      <c r="U205" s="12">
        <v>202</v>
      </c>
    </row>
    <row r="206" spans="2:21" ht="12.75">
      <c r="B206" s="78">
        <v>203</v>
      </c>
      <c r="C206" s="79">
        <f t="shared" si="12"/>
        <v>0</v>
      </c>
      <c r="D206" s="80" t="e">
        <f>VLOOKUP(C206,PROTOKOŁY!$B$2:$D$300,3,FALSE)</f>
        <v>#N/A</v>
      </c>
      <c r="E206" s="81">
        <f t="shared" si="13"/>
        <v>6.4E-06</v>
      </c>
      <c r="O206" s="27">
        <f t="shared" si="14"/>
        <v>2.12E-05</v>
      </c>
      <c r="P206">
        <f>PROTOKOŁY!B204</f>
        <v>0</v>
      </c>
      <c r="R206" s="36">
        <f>PROTOKOŁY!J204</f>
        <v>0</v>
      </c>
      <c r="S206" s="36">
        <f t="shared" si="15"/>
        <v>0</v>
      </c>
      <c r="T206">
        <v>2.12E-05</v>
      </c>
      <c r="U206" s="12">
        <v>203</v>
      </c>
    </row>
    <row r="207" spans="2:21" ht="12.75">
      <c r="B207" s="78">
        <v>204</v>
      </c>
      <c r="C207" s="79" t="str">
        <f t="shared" si="12"/>
        <v>Czekała Antoni</v>
      </c>
      <c r="D207" s="80" t="str">
        <f>VLOOKUP(C207,PROTOKOŁY!$B$2:$D$300,3,FALSE)</f>
        <v>SP Stęszew</v>
      </c>
      <c r="E207" s="81">
        <f t="shared" si="13"/>
        <v>6.3E-06</v>
      </c>
      <c r="O207" s="27">
        <f t="shared" si="14"/>
        <v>2.13E-05</v>
      </c>
      <c r="P207">
        <f>PROTOKOŁY!B205</f>
        <v>0</v>
      </c>
      <c r="R207" s="36">
        <f>PROTOKOŁY!J205</f>
        <v>0</v>
      </c>
      <c r="S207" s="36">
        <f t="shared" si="15"/>
        <v>0</v>
      </c>
      <c r="T207">
        <v>2.13E-05</v>
      </c>
      <c r="U207" s="12">
        <v>204</v>
      </c>
    </row>
    <row r="208" spans="2:21" ht="12.75">
      <c r="B208" s="78">
        <v>205</v>
      </c>
      <c r="C208" s="79" t="str">
        <f t="shared" si="12"/>
        <v>Cieniawa Jakub</v>
      </c>
      <c r="D208" s="80" t="str">
        <f>VLOOKUP(C208,PROTOKOŁY!$B$2:$D$300,3,FALSE)</f>
        <v>SP Stęszew</v>
      </c>
      <c r="E208" s="81">
        <f t="shared" si="13"/>
        <v>6.199999999999999E-06</v>
      </c>
      <c r="O208" s="27">
        <f t="shared" si="14"/>
        <v>2.14E-05</v>
      </c>
      <c r="P208">
        <f>PROTOKOŁY!B206</f>
        <v>0</v>
      </c>
      <c r="R208" s="36">
        <f>PROTOKOŁY!J206</f>
        <v>0</v>
      </c>
      <c r="S208" s="36">
        <f t="shared" si="15"/>
        <v>0</v>
      </c>
      <c r="T208">
        <v>2.14E-05</v>
      </c>
      <c r="U208" s="12">
        <v>205</v>
      </c>
    </row>
    <row r="209" spans="2:21" ht="12.75">
      <c r="B209" s="78">
        <v>206</v>
      </c>
      <c r="C209" s="79" t="str">
        <f t="shared" si="12"/>
        <v>Żaba Paweł</v>
      </c>
      <c r="D209" s="80" t="str">
        <f>VLOOKUP(C209,PROTOKOŁY!$B$2:$D$300,3,FALSE)</f>
        <v>SP Stęszew</v>
      </c>
      <c r="E209" s="81">
        <f t="shared" si="13"/>
        <v>6.099999999999999E-06</v>
      </c>
      <c r="O209" s="27">
        <f t="shared" si="14"/>
        <v>2.15E-05</v>
      </c>
      <c r="P209">
        <f>PROTOKOŁY!B207</f>
        <v>0</v>
      </c>
      <c r="R209" s="36">
        <f>PROTOKOŁY!J207</f>
        <v>0</v>
      </c>
      <c r="S209" s="36">
        <f t="shared" si="15"/>
        <v>0</v>
      </c>
      <c r="T209">
        <v>2.15E-05</v>
      </c>
      <c r="U209" s="12">
        <v>206</v>
      </c>
    </row>
    <row r="210" spans="2:21" ht="12.75">
      <c r="B210" s="78">
        <v>207</v>
      </c>
      <c r="C210" s="79" t="str">
        <f t="shared" si="12"/>
        <v>Śliwiński jakub</v>
      </c>
      <c r="D210" s="80" t="str">
        <f>VLOOKUP(C210,PROTOKOŁY!$B$2:$D$300,3,FALSE)</f>
        <v>SP Stęszew</v>
      </c>
      <c r="E210" s="81">
        <f t="shared" si="13"/>
        <v>5.999999999999999E-06</v>
      </c>
      <c r="O210" s="27">
        <f t="shared" si="14"/>
        <v>2.16E-05</v>
      </c>
      <c r="P210">
        <f>PROTOKOŁY!B208</f>
        <v>0</v>
      </c>
      <c r="R210" s="36">
        <f>PROTOKOŁY!J208</f>
        <v>0</v>
      </c>
      <c r="S210" s="36">
        <f t="shared" si="15"/>
        <v>0</v>
      </c>
      <c r="T210">
        <v>2.16E-05</v>
      </c>
      <c r="U210" s="12">
        <v>207</v>
      </c>
    </row>
    <row r="211" spans="2:21" ht="12.75">
      <c r="B211" s="78">
        <v>208</v>
      </c>
      <c r="C211" s="79" t="str">
        <f t="shared" si="12"/>
        <v>Jóźwiak Szymon</v>
      </c>
      <c r="D211" s="80" t="str">
        <f>VLOOKUP(C211,PROTOKOŁY!$B$2:$D$300,3,FALSE)</f>
        <v>SP Stęszew</v>
      </c>
      <c r="E211" s="81">
        <f t="shared" si="13"/>
        <v>5.899999999999999E-06</v>
      </c>
      <c r="O211" s="27">
        <f t="shared" si="14"/>
        <v>2.17E-05</v>
      </c>
      <c r="P211">
        <f>PROTOKOŁY!B209</f>
        <v>0</v>
      </c>
      <c r="R211" s="36">
        <f>PROTOKOŁY!J209</f>
        <v>0</v>
      </c>
      <c r="S211" s="36">
        <f t="shared" si="15"/>
        <v>0</v>
      </c>
      <c r="T211">
        <v>2.17E-05</v>
      </c>
      <c r="U211" s="12">
        <v>208</v>
      </c>
    </row>
    <row r="212" spans="2:21" ht="12.75">
      <c r="B212" s="78">
        <v>209</v>
      </c>
      <c r="C212" s="79" t="str">
        <f t="shared" si="12"/>
        <v>SZKOŁA</v>
      </c>
      <c r="D212" s="80" t="str">
        <f>VLOOKUP(C212,PROTOKOŁY!$B$2:$D$300,3,FALSE)</f>
        <v>Puszczykowo1.</v>
      </c>
      <c r="E212" s="81">
        <f t="shared" si="13"/>
        <v>5.7999999999999995E-06</v>
      </c>
      <c r="O212" s="27">
        <f t="shared" si="14"/>
        <v>2.1799999999999998E-05</v>
      </c>
      <c r="P212">
        <f>PROTOKOŁY!B210</f>
        <v>0</v>
      </c>
      <c r="R212" s="36">
        <f>PROTOKOŁY!J210</f>
        <v>0</v>
      </c>
      <c r="S212" s="36">
        <f t="shared" si="15"/>
        <v>0</v>
      </c>
      <c r="T212">
        <v>2.1799999999999998E-05</v>
      </c>
      <c r="U212" s="12">
        <v>209</v>
      </c>
    </row>
    <row r="213" spans="2:21" ht="12.75">
      <c r="B213" s="78">
        <v>210</v>
      </c>
      <c r="C213" s="79" t="str">
        <f t="shared" si="12"/>
        <v>Leśniewicz Bartosz</v>
      </c>
      <c r="D213" s="80" t="str">
        <f>VLOOKUP(C213,PROTOKOŁY!$B$2:$D$300,3,FALSE)</f>
        <v>SP 1 Mosina</v>
      </c>
      <c r="E213" s="81">
        <f t="shared" si="13"/>
        <v>5.7E-06</v>
      </c>
      <c r="O213" s="27">
        <f t="shared" si="14"/>
        <v>2.19E-05</v>
      </c>
      <c r="P213">
        <f>PROTOKOŁY!B211</f>
        <v>0</v>
      </c>
      <c r="R213" s="36">
        <f>PROTOKOŁY!J211</f>
        <v>0</v>
      </c>
      <c r="S213" s="36">
        <f t="shared" si="15"/>
        <v>0</v>
      </c>
      <c r="T213">
        <v>2.19E-05</v>
      </c>
      <c r="U213" s="12">
        <v>210</v>
      </c>
    </row>
    <row r="214" spans="2:21" ht="12.75">
      <c r="B214" s="78">
        <v>211</v>
      </c>
      <c r="C214" s="79" t="str">
        <f t="shared" si="12"/>
        <v>Lipiak Jacek</v>
      </c>
      <c r="D214" s="80" t="str">
        <f>VLOOKUP(C214,PROTOKOŁY!$B$2:$D$300,3,FALSE)</f>
        <v>SP 1 Mosina</v>
      </c>
      <c r="E214" s="81">
        <f t="shared" si="13"/>
        <v>5.6E-06</v>
      </c>
      <c r="O214" s="27">
        <f t="shared" si="14"/>
        <v>2.2E-05</v>
      </c>
      <c r="P214">
        <f>PROTOKOŁY!B212</f>
        <v>0</v>
      </c>
      <c r="R214" s="36">
        <f>PROTOKOŁY!J212</f>
        <v>0</v>
      </c>
      <c r="S214" s="36">
        <f t="shared" si="15"/>
        <v>0</v>
      </c>
      <c r="T214">
        <v>2.2E-05</v>
      </c>
      <c r="U214" s="12">
        <v>211</v>
      </c>
    </row>
    <row r="215" spans="2:21" ht="12.75">
      <c r="B215" s="78">
        <v>212</v>
      </c>
      <c r="C215" s="79" t="str">
        <f t="shared" si="12"/>
        <v>Pogonowski Piotr</v>
      </c>
      <c r="D215" s="80" t="str">
        <f>VLOOKUP(C215,PROTOKOŁY!$B$2:$D$300,3,FALSE)</f>
        <v>SP 1 Mosina</v>
      </c>
      <c r="E215" s="81">
        <f t="shared" si="13"/>
        <v>5.5E-06</v>
      </c>
      <c r="O215" s="27">
        <f t="shared" si="14"/>
        <v>2.21E-05</v>
      </c>
      <c r="P215">
        <f>PROTOKOŁY!B213</f>
        <v>0</v>
      </c>
      <c r="R215" s="36">
        <f>PROTOKOŁY!J213</f>
        <v>0</v>
      </c>
      <c r="S215" s="36">
        <f t="shared" si="15"/>
        <v>0</v>
      </c>
      <c r="T215">
        <v>2.21E-05</v>
      </c>
      <c r="U215" s="12">
        <v>212</v>
      </c>
    </row>
    <row r="216" spans="2:21" ht="12.75">
      <c r="B216" s="78">
        <v>213</v>
      </c>
      <c r="C216" s="79" t="str">
        <f t="shared" si="12"/>
        <v>Szczepaniak Łukasz</v>
      </c>
      <c r="D216" s="80" t="str">
        <f>VLOOKUP(C216,PROTOKOŁY!$B$2:$D$300,3,FALSE)</f>
        <v>SP 1 Mosina</v>
      </c>
      <c r="E216" s="81">
        <f t="shared" si="13"/>
        <v>5.4E-06</v>
      </c>
      <c r="O216" s="27">
        <f t="shared" si="14"/>
        <v>2.22E-05</v>
      </c>
      <c r="P216">
        <f>PROTOKOŁY!B214</f>
        <v>0</v>
      </c>
      <c r="R216" s="36">
        <f>PROTOKOŁY!J214</f>
        <v>0</v>
      </c>
      <c r="S216" s="36">
        <f t="shared" si="15"/>
        <v>0</v>
      </c>
      <c r="T216">
        <v>2.22E-05</v>
      </c>
      <c r="U216" s="12">
        <v>213</v>
      </c>
    </row>
    <row r="217" spans="2:21" ht="12.75">
      <c r="B217" s="78">
        <v>214</v>
      </c>
      <c r="C217" s="79" t="str">
        <f t="shared" si="12"/>
        <v>Demut Mikołaj</v>
      </c>
      <c r="D217" s="80" t="str">
        <f>VLOOKUP(C217,PROTOKOŁY!$B$2:$D$300,3,FALSE)</f>
        <v>SP 1 Mosina</v>
      </c>
      <c r="E217" s="81">
        <f t="shared" si="13"/>
        <v>5.299999999999999E-06</v>
      </c>
      <c r="O217" s="27">
        <f t="shared" si="14"/>
        <v>2.23E-05</v>
      </c>
      <c r="P217">
        <f>PROTOKOŁY!B215</f>
        <v>0</v>
      </c>
      <c r="R217" s="36">
        <f>PROTOKOŁY!J215</f>
        <v>0</v>
      </c>
      <c r="S217" s="36">
        <f t="shared" si="15"/>
        <v>0</v>
      </c>
      <c r="T217">
        <v>2.23E-05</v>
      </c>
      <c r="U217" s="12">
        <v>214</v>
      </c>
    </row>
    <row r="218" spans="2:21" ht="12.75">
      <c r="B218" s="78">
        <v>215</v>
      </c>
      <c r="C218" s="79" t="str">
        <f t="shared" si="12"/>
        <v>Tobys Przemysław</v>
      </c>
      <c r="D218" s="80" t="str">
        <f>VLOOKUP(C218,PROTOKOŁY!$B$2:$D$300,3,FALSE)</f>
        <v>SP 1 Mosina</v>
      </c>
      <c r="E218" s="81">
        <f t="shared" si="13"/>
        <v>5.199999999999999E-06</v>
      </c>
      <c r="O218" s="27">
        <f t="shared" si="14"/>
        <v>2.24E-05</v>
      </c>
      <c r="P218">
        <f>PROTOKOŁY!B216</f>
        <v>0</v>
      </c>
      <c r="R218" s="36">
        <f>PROTOKOŁY!J216</f>
        <v>0</v>
      </c>
      <c r="S218" s="36">
        <f t="shared" si="15"/>
        <v>0</v>
      </c>
      <c r="T218">
        <v>2.24E-05</v>
      </c>
      <c r="U218" s="12">
        <v>215</v>
      </c>
    </row>
    <row r="219" spans="2:21" ht="12.75">
      <c r="B219" s="78">
        <v>216</v>
      </c>
      <c r="C219" s="79" t="str">
        <f t="shared" si="12"/>
        <v>SZKOŁA</v>
      </c>
      <c r="D219" s="80" t="str">
        <f>VLOOKUP(C219,PROTOKOŁY!$B$2:$D$300,3,FALSE)</f>
        <v>Puszczykowo1.</v>
      </c>
      <c r="E219" s="81">
        <f t="shared" si="13"/>
        <v>5.0999999999999995E-06</v>
      </c>
      <c r="O219" s="27">
        <f t="shared" si="14"/>
        <v>2.2499999999999998E-05</v>
      </c>
      <c r="P219">
        <f>PROTOKOŁY!B217</f>
        <v>0</v>
      </c>
      <c r="R219" s="36">
        <f>PROTOKOŁY!J217</f>
        <v>0</v>
      </c>
      <c r="S219" s="36">
        <f t="shared" si="15"/>
        <v>0</v>
      </c>
      <c r="T219">
        <v>2.2499999999999998E-05</v>
      </c>
      <c r="U219" s="12">
        <v>216</v>
      </c>
    </row>
    <row r="220" spans="2:21" ht="12.75">
      <c r="B220" s="78">
        <v>217</v>
      </c>
      <c r="C220" s="79" t="str">
        <f t="shared" si="12"/>
        <v>Kabaciński Patryk</v>
      </c>
      <c r="D220" s="80" t="str">
        <f>VLOOKUP(C220,PROTOKOŁY!$B$2:$D$300,3,FALSE)</f>
        <v>SP 2 Mosina</v>
      </c>
      <c r="E220" s="81">
        <f t="shared" si="13"/>
        <v>4.9999999999999996E-06</v>
      </c>
      <c r="O220" s="27">
        <f t="shared" si="14"/>
        <v>2.26E-05</v>
      </c>
      <c r="P220">
        <f>PROTOKOŁY!B218</f>
        <v>0</v>
      </c>
      <c r="R220" s="36">
        <f>PROTOKOŁY!J218</f>
        <v>0</v>
      </c>
      <c r="S220" s="36">
        <f t="shared" si="15"/>
        <v>0</v>
      </c>
      <c r="T220">
        <v>2.26E-05</v>
      </c>
      <c r="U220" s="12">
        <v>217</v>
      </c>
    </row>
    <row r="221" spans="2:21" ht="12.75">
      <c r="B221" s="78">
        <v>218</v>
      </c>
      <c r="C221" s="79" t="str">
        <f t="shared" si="12"/>
        <v>Szmyt Stanisław</v>
      </c>
      <c r="D221" s="80" t="str">
        <f>VLOOKUP(C221,PROTOKOŁY!$B$2:$D$300,3,FALSE)</f>
        <v>SP 2 Mosina</v>
      </c>
      <c r="E221" s="81">
        <f t="shared" si="13"/>
        <v>4.9E-06</v>
      </c>
      <c r="O221" s="27">
        <f t="shared" si="14"/>
        <v>2.27E-05</v>
      </c>
      <c r="P221">
        <f>PROTOKOŁY!B219</f>
        <v>0</v>
      </c>
      <c r="R221" s="36">
        <f>PROTOKOŁY!J219</f>
        <v>0</v>
      </c>
      <c r="S221" s="36">
        <f t="shared" si="15"/>
        <v>0</v>
      </c>
      <c r="T221">
        <v>2.27E-05</v>
      </c>
      <c r="U221" s="12">
        <v>218</v>
      </c>
    </row>
    <row r="222" spans="2:21" ht="12.75">
      <c r="B222" s="78">
        <v>219</v>
      </c>
      <c r="C222" s="79" t="str">
        <f t="shared" si="12"/>
        <v>Szulakiewicz Maurycy</v>
      </c>
      <c r="D222" s="80" t="str">
        <f>VLOOKUP(C222,PROTOKOŁY!$B$2:$D$300,3,FALSE)</f>
        <v>SP 2 Mosina</v>
      </c>
      <c r="E222" s="81">
        <f t="shared" si="13"/>
        <v>4.8E-06</v>
      </c>
      <c r="O222" s="27">
        <f t="shared" si="14"/>
        <v>2.28E-05</v>
      </c>
      <c r="P222">
        <f>PROTOKOŁY!B220</f>
        <v>0</v>
      </c>
      <c r="R222" s="36">
        <f>PROTOKOŁY!J220</f>
        <v>0</v>
      </c>
      <c r="S222" s="36">
        <f t="shared" si="15"/>
        <v>0</v>
      </c>
      <c r="T222">
        <v>2.28E-05</v>
      </c>
      <c r="U222" s="12">
        <v>219</v>
      </c>
    </row>
    <row r="223" spans="2:21" ht="12.75">
      <c r="B223" s="78">
        <v>220</v>
      </c>
      <c r="C223" s="79" t="str">
        <f t="shared" si="12"/>
        <v>Rozmiarek Mikołaj</v>
      </c>
      <c r="D223" s="80" t="str">
        <f>VLOOKUP(C223,PROTOKOŁY!$B$2:$D$300,3,FALSE)</f>
        <v>SP 2 Mosina</v>
      </c>
      <c r="E223" s="81">
        <f t="shared" si="13"/>
        <v>4.7E-06</v>
      </c>
      <c r="O223" s="27">
        <f t="shared" si="14"/>
        <v>2.29E-05</v>
      </c>
      <c r="P223">
        <f>PROTOKOŁY!B221</f>
        <v>0</v>
      </c>
      <c r="R223" s="36">
        <f>PROTOKOŁY!J221</f>
        <v>0</v>
      </c>
      <c r="S223" s="36">
        <f t="shared" si="15"/>
        <v>0</v>
      </c>
      <c r="T223">
        <v>2.29E-05</v>
      </c>
      <c r="U223" s="12">
        <v>220</v>
      </c>
    </row>
    <row r="224" spans="2:21" ht="12.75">
      <c r="B224" s="78">
        <v>221</v>
      </c>
      <c r="C224" s="79" t="str">
        <f t="shared" si="12"/>
        <v>Baraniak Mikołaj</v>
      </c>
      <c r="D224" s="80" t="str">
        <f>VLOOKUP(C224,PROTOKOŁY!$B$2:$D$300,3,FALSE)</f>
        <v>SP 2 Mosina</v>
      </c>
      <c r="E224" s="81">
        <f t="shared" si="13"/>
        <v>4.6E-06</v>
      </c>
      <c r="O224" s="27">
        <f t="shared" si="14"/>
        <v>2.3E-05</v>
      </c>
      <c r="P224">
        <f>PROTOKOŁY!B222</f>
        <v>0</v>
      </c>
      <c r="R224" s="36">
        <f>PROTOKOŁY!J222</f>
        <v>0</v>
      </c>
      <c r="S224" s="36">
        <f t="shared" si="15"/>
        <v>0</v>
      </c>
      <c r="T224">
        <v>2.3E-05</v>
      </c>
      <c r="U224" s="12">
        <v>221</v>
      </c>
    </row>
    <row r="225" spans="2:21" ht="12.75">
      <c r="B225" s="78">
        <v>222</v>
      </c>
      <c r="C225" s="79" t="str">
        <f t="shared" si="12"/>
        <v>Wróblewski Daniel</v>
      </c>
      <c r="D225" s="80" t="str">
        <f>VLOOKUP(C225,PROTOKOŁY!$B$2:$D$300,3,FALSE)</f>
        <v>SP 2 Mosina</v>
      </c>
      <c r="E225" s="81">
        <f t="shared" si="13"/>
        <v>4.5E-06</v>
      </c>
      <c r="O225" s="27">
        <f t="shared" si="14"/>
        <v>2.31E-05</v>
      </c>
      <c r="P225">
        <f>PROTOKOŁY!B223</f>
        <v>0</v>
      </c>
      <c r="R225" s="36">
        <f>PROTOKOŁY!J223</f>
        <v>0</v>
      </c>
      <c r="S225" s="36">
        <f t="shared" si="15"/>
        <v>0</v>
      </c>
      <c r="T225">
        <v>2.31E-05</v>
      </c>
      <c r="U225" s="12">
        <v>222</v>
      </c>
    </row>
    <row r="226" spans="2:21" ht="12.75">
      <c r="B226" s="78">
        <v>223</v>
      </c>
      <c r="C226" s="79" t="str">
        <f t="shared" si="12"/>
        <v>SZKOŁA</v>
      </c>
      <c r="D226" s="80" t="str">
        <f>VLOOKUP(C226,PROTOKOŁY!$B$2:$D$300,3,FALSE)</f>
        <v>Puszczykowo1.</v>
      </c>
      <c r="E226" s="81">
        <f t="shared" si="13"/>
        <v>4.399999999999999E-06</v>
      </c>
      <c r="O226" s="27">
        <f t="shared" si="14"/>
        <v>2.3199999999999998E-05</v>
      </c>
      <c r="P226">
        <f>PROTOKOŁY!B224</f>
        <v>0</v>
      </c>
      <c r="R226" s="36">
        <f>PROTOKOŁY!J224</f>
        <v>0</v>
      </c>
      <c r="S226" s="36">
        <f t="shared" si="15"/>
        <v>0</v>
      </c>
      <c r="T226">
        <v>2.3199999999999998E-05</v>
      </c>
      <c r="U226" s="12">
        <v>223</v>
      </c>
    </row>
    <row r="227" spans="2:21" ht="12.75">
      <c r="B227" s="78">
        <v>224</v>
      </c>
      <c r="C227" s="79">
        <f t="shared" si="12"/>
        <v>0</v>
      </c>
      <c r="D227" s="80" t="e">
        <f>VLOOKUP(C227,PROTOKOŁY!$B$2:$D$300,3,FALSE)</f>
        <v>#N/A</v>
      </c>
      <c r="E227" s="81">
        <f t="shared" si="13"/>
        <v>4.2999999999999995E-06</v>
      </c>
      <c r="O227" s="27">
        <f t="shared" si="14"/>
        <v>2.33E-05</v>
      </c>
      <c r="P227">
        <f>PROTOKOŁY!B225</f>
        <v>0</v>
      </c>
      <c r="R227" s="36">
        <f>PROTOKOŁY!J225</f>
        <v>0</v>
      </c>
      <c r="S227" s="36">
        <f t="shared" si="15"/>
        <v>0</v>
      </c>
      <c r="T227">
        <v>2.33E-05</v>
      </c>
      <c r="U227" s="12">
        <v>224</v>
      </c>
    </row>
    <row r="228" spans="2:21" ht="12.75">
      <c r="B228" s="78">
        <v>225</v>
      </c>
      <c r="C228" s="79" t="str">
        <f t="shared" si="12"/>
        <v>Pabisiak Krystian</v>
      </c>
      <c r="D228" s="80" t="str">
        <f>VLOOKUP(C228,PROTOKOŁY!$B$2:$D$300,3,FALSE)</f>
        <v>SP 1 Kórnik</v>
      </c>
      <c r="E228" s="81">
        <f t="shared" si="13"/>
        <v>4.2E-06</v>
      </c>
      <c r="O228" s="27">
        <f t="shared" si="14"/>
        <v>2.34E-05</v>
      </c>
      <c r="P228">
        <f>PROTOKOŁY!B226</f>
        <v>0</v>
      </c>
      <c r="R228" s="36">
        <f>PROTOKOŁY!J226</f>
        <v>0</v>
      </c>
      <c r="S228" s="36">
        <f t="shared" si="15"/>
        <v>0</v>
      </c>
      <c r="T228">
        <v>2.34E-05</v>
      </c>
      <c r="U228" s="12">
        <v>225</v>
      </c>
    </row>
    <row r="229" spans="2:21" ht="12.75">
      <c r="B229" s="78">
        <v>226</v>
      </c>
      <c r="C229" s="79" t="str">
        <f t="shared" si="12"/>
        <v>Bladocha Adrian</v>
      </c>
      <c r="D229" s="80" t="str">
        <f>VLOOKUP(C229,PROTOKOŁY!$B$2:$D$300,3,FALSE)</f>
        <v>SP 1 Kórnik</v>
      </c>
      <c r="E229" s="81">
        <f t="shared" si="13"/>
        <v>4.1E-06</v>
      </c>
      <c r="O229" s="27">
        <f t="shared" si="14"/>
        <v>2.35E-05</v>
      </c>
      <c r="P229">
        <f>PROTOKOŁY!B227</f>
        <v>0</v>
      </c>
      <c r="R229" s="36">
        <f>PROTOKOŁY!J227</f>
        <v>0</v>
      </c>
      <c r="S229" s="36">
        <f t="shared" si="15"/>
        <v>0</v>
      </c>
      <c r="T229">
        <v>2.35E-05</v>
      </c>
      <c r="U229" s="12">
        <v>226</v>
      </c>
    </row>
    <row r="230" spans="2:21" ht="12.75">
      <c r="B230" s="78">
        <v>227</v>
      </c>
      <c r="C230" s="79" t="str">
        <f t="shared" si="12"/>
        <v>Sobiak Oliwier</v>
      </c>
      <c r="D230" s="80" t="str">
        <f>VLOOKUP(C230,PROTOKOŁY!$B$2:$D$300,3,FALSE)</f>
        <v>SP 1 Kórnik</v>
      </c>
      <c r="E230" s="81">
        <f t="shared" si="13"/>
        <v>4E-06</v>
      </c>
      <c r="O230" s="27">
        <f t="shared" si="14"/>
        <v>2.36E-05</v>
      </c>
      <c r="P230">
        <f>PROTOKOŁY!B228</f>
        <v>0</v>
      </c>
      <c r="R230" s="36">
        <f>PROTOKOŁY!J228</f>
        <v>0</v>
      </c>
      <c r="S230" s="36">
        <f t="shared" si="15"/>
        <v>0</v>
      </c>
      <c r="T230">
        <v>2.36E-05</v>
      </c>
      <c r="U230" s="12">
        <v>227</v>
      </c>
    </row>
    <row r="231" spans="2:21" ht="12.75">
      <c r="B231" s="78">
        <v>228</v>
      </c>
      <c r="C231" s="79" t="str">
        <f t="shared" si="12"/>
        <v>Gabski Tymoteusz</v>
      </c>
      <c r="D231" s="80" t="str">
        <f>VLOOKUP(C231,PROTOKOŁY!$B$2:$D$300,3,FALSE)</f>
        <v>SP 1 Kórnik</v>
      </c>
      <c r="E231" s="81">
        <f t="shared" si="13"/>
        <v>3.9E-06</v>
      </c>
      <c r="O231" s="27">
        <f t="shared" si="14"/>
        <v>2.37E-05</v>
      </c>
      <c r="P231">
        <f>PROTOKOŁY!B229</f>
        <v>0</v>
      </c>
      <c r="R231" s="36">
        <f>PROTOKOŁY!J229</f>
        <v>0</v>
      </c>
      <c r="S231" s="36">
        <f t="shared" si="15"/>
        <v>0</v>
      </c>
      <c r="T231">
        <v>2.37E-05</v>
      </c>
      <c r="U231" s="12">
        <v>228</v>
      </c>
    </row>
    <row r="232" spans="2:21" ht="12.75">
      <c r="B232" s="78">
        <v>229</v>
      </c>
      <c r="C232" s="79" t="str">
        <f t="shared" si="12"/>
        <v>Młynarczyk Filip</v>
      </c>
      <c r="D232" s="80" t="str">
        <f>VLOOKUP(C232,PROTOKOŁY!$B$2:$D$300,3,FALSE)</f>
        <v>SP 1 Kórnik</v>
      </c>
      <c r="E232" s="81">
        <f t="shared" si="13"/>
        <v>3.8E-06</v>
      </c>
      <c r="O232" s="27">
        <f t="shared" si="14"/>
        <v>2.38E-05</v>
      </c>
      <c r="P232">
        <f>PROTOKOŁY!B230</f>
        <v>0</v>
      </c>
      <c r="R232" s="36">
        <f>PROTOKOŁY!J230</f>
        <v>0</v>
      </c>
      <c r="S232" s="36">
        <f t="shared" si="15"/>
        <v>0</v>
      </c>
      <c r="T232">
        <v>2.38E-05</v>
      </c>
      <c r="U232" s="12">
        <v>229</v>
      </c>
    </row>
    <row r="233" spans="2:21" ht="12.75">
      <c r="B233" s="78">
        <v>230</v>
      </c>
      <c r="C233" s="79" t="str">
        <f t="shared" si="12"/>
        <v>SZKOŁA</v>
      </c>
      <c r="D233" s="80" t="str">
        <f>VLOOKUP(C233,PROTOKOŁY!$B$2:$D$300,3,FALSE)</f>
        <v>Puszczykowo1.</v>
      </c>
      <c r="E233" s="81">
        <f t="shared" si="13"/>
        <v>3.7E-06</v>
      </c>
      <c r="O233" s="27">
        <f t="shared" si="14"/>
        <v>2.3899999999999998E-05</v>
      </c>
      <c r="P233">
        <f>PROTOKOŁY!B231</f>
        <v>0</v>
      </c>
      <c r="R233" s="36">
        <f>PROTOKOŁY!J231</f>
        <v>0</v>
      </c>
      <c r="S233" s="36">
        <f t="shared" si="15"/>
        <v>0</v>
      </c>
      <c r="T233">
        <v>2.3899999999999998E-05</v>
      </c>
      <c r="U233" s="12">
        <v>230</v>
      </c>
    </row>
    <row r="234" spans="2:21" ht="12.75">
      <c r="B234" s="78">
        <v>231</v>
      </c>
      <c r="C234" s="79" t="str">
        <f t="shared" si="12"/>
        <v>Cyrulewski Kuba</v>
      </c>
      <c r="D234" s="80" t="str">
        <f>VLOOKUP(C234,PROTOKOŁY!$B$2:$D$300,3,FALSE)</f>
        <v>SP Kórnik Bnin</v>
      </c>
      <c r="E234" s="81">
        <f t="shared" si="13"/>
        <v>3.5999999999999994E-06</v>
      </c>
      <c r="O234" s="27">
        <f t="shared" si="14"/>
        <v>2.4E-05</v>
      </c>
      <c r="P234">
        <f>PROTOKOŁY!B232</f>
        <v>0</v>
      </c>
      <c r="R234" s="36">
        <f>PROTOKOŁY!J232</f>
        <v>0</v>
      </c>
      <c r="S234" s="36">
        <f t="shared" si="15"/>
        <v>0</v>
      </c>
      <c r="T234">
        <v>2.4E-05</v>
      </c>
      <c r="U234" s="12">
        <v>231</v>
      </c>
    </row>
    <row r="235" spans="2:21" ht="12.75">
      <c r="B235" s="78">
        <v>232</v>
      </c>
      <c r="C235" s="79" t="str">
        <f t="shared" si="12"/>
        <v>Rataj Adrian</v>
      </c>
      <c r="D235" s="80" t="str">
        <f>VLOOKUP(C235,PROTOKOŁY!$B$2:$D$300,3,FALSE)</f>
        <v>SP Kórnik Bnin</v>
      </c>
      <c r="E235" s="81">
        <f t="shared" si="13"/>
        <v>3.4999999999999995E-06</v>
      </c>
      <c r="O235" s="27">
        <f t="shared" si="14"/>
        <v>2.41E-05</v>
      </c>
      <c r="P235">
        <f>PROTOKOŁY!B233</f>
        <v>0</v>
      </c>
      <c r="R235" s="36">
        <f>PROTOKOŁY!J233</f>
        <v>0</v>
      </c>
      <c r="S235" s="36">
        <f t="shared" si="15"/>
        <v>0</v>
      </c>
      <c r="T235">
        <v>2.41E-05</v>
      </c>
      <c r="U235" s="12">
        <v>232</v>
      </c>
    </row>
    <row r="236" spans="2:21" ht="12.75">
      <c r="B236" s="78">
        <v>233</v>
      </c>
      <c r="C236" s="79" t="str">
        <f t="shared" si="12"/>
        <v>Jankowski Kasper</v>
      </c>
      <c r="D236" s="80" t="str">
        <f>VLOOKUP(C236,PROTOKOŁY!$B$2:$D$300,3,FALSE)</f>
        <v>SP Kórnik Bnin</v>
      </c>
      <c r="E236" s="81">
        <f t="shared" si="13"/>
        <v>3.3999999999999996E-06</v>
      </c>
      <c r="O236" s="27">
        <f t="shared" si="14"/>
        <v>2.42E-05</v>
      </c>
      <c r="P236">
        <f>PROTOKOŁY!B234</f>
        <v>0</v>
      </c>
      <c r="R236" s="36">
        <f>PROTOKOŁY!J234</f>
        <v>0</v>
      </c>
      <c r="S236" s="36">
        <f t="shared" si="15"/>
        <v>0</v>
      </c>
      <c r="T236">
        <v>2.42E-05</v>
      </c>
      <c r="U236" s="12">
        <v>233</v>
      </c>
    </row>
    <row r="237" spans="2:21" ht="12.75">
      <c r="B237" s="78">
        <v>234</v>
      </c>
      <c r="C237" s="79" t="str">
        <f t="shared" si="12"/>
        <v>Cyrulewski Szymon</v>
      </c>
      <c r="D237" s="80" t="str">
        <f>VLOOKUP(C237,PROTOKOŁY!$B$2:$D$300,3,FALSE)</f>
        <v>SP Kórnik Bnin</v>
      </c>
      <c r="E237" s="81">
        <f t="shared" si="13"/>
        <v>3.2999999999999997E-06</v>
      </c>
      <c r="O237" s="27">
        <f t="shared" si="14"/>
        <v>2.43E-05</v>
      </c>
      <c r="P237">
        <f>PROTOKOŁY!B235</f>
        <v>0</v>
      </c>
      <c r="R237" s="36">
        <f>PROTOKOŁY!J235</f>
        <v>0</v>
      </c>
      <c r="S237" s="36">
        <f t="shared" si="15"/>
        <v>0</v>
      </c>
      <c r="T237">
        <v>2.43E-05</v>
      </c>
      <c r="U237" s="12">
        <v>234</v>
      </c>
    </row>
    <row r="238" spans="2:21" ht="12.75">
      <c r="B238" s="78">
        <v>235</v>
      </c>
      <c r="C238" s="79" t="str">
        <f t="shared" si="12"/>
        <v>Łagoda Marcel</v>
      </c>
      <c r="D238" s="80" t="str">
        <f>VLOOKUP(C238,PROTOKOŁY!$B$2:$D$300,3,FALSE)</f>
        <v>SP Kórnik Bnin</v>
      </c>
      <c r="E238" s="81">
        <f t="shared" si="13"/>
        <v>3.2E-06</v>
      </c>
      <c r="O238" s="27">
        <f t="shared" si="14"/>
        <v>2.44E-05</v>
      </c>
      <c r="P238">
        <f>PROTOKOŁY!B236</f>
        <v>0</v>
      </c>
      <c r="R238" s="36">
        <f>PROTOKOŁY!J236</f>
        <v>0</v>
      </c>
      <c r="S238" s="36">
        <f t="shared" si="15"/>
        <v>0</v>
      </c>
      <c r="T238">
        <v>2.44E-05</v>
      </c>
      <c r="U238" s="12">
        <v>235</v>
      </c>
    </row>
    <row r="239" spans="2:21" ht="12.75">
      <c r="B239" s="78">
        <v>236</v>
      </c>
      <c r="C239" s="79" t="str">
        <f t="shared" si="12"/>
        <v>Poganowski Maksymilian</v>
      </c>
      <c r="D239" s="80" t="str">
        <f>VLOOKUP(C239,PROTOKOŁY!$B$2:$D$300,3,FALSE)</f>
        <v>SP Kórnik Bnin</v>
      </c>
      <c r="E239" s="81">
        <f t="shared" si="13"/>
        <v>3.1E-06</v>
      </c>
      <c r="O239" s="27">
        <f t="shared" si="14"/>
        <v>2.45E-05</v>
      </c>
      <c r="P239">
        <f>PROTOKOŁY!B237</f>
        <v>0</v>
      </c>
      <c r="R239" s="36">
        <f>PROTOKOŁY!J237</f>
        <v>0</v>
      </c>
      <c r="S239" s="36">
        <f t="shared" si="15"/>
        <v>0</v>
      </c>
      <c r="T239">
        <v>2.45E-05</v>
      </c>
      <c r="U239" s="12">
        <v>236</v>
      </c>
    </row>
    <row r="240" spans="2:21" ht="12.75">
      <c r="B240" s="78">
        <v>237</v>
      </c>
      <c r="C240" s="79" t="str">
        <f t="shared" si="12"/>
        <v>SZKOŁA</v>
      </c>
      <c r="D240" s="80" t="str">
        <f>VLOOKUP(C240,PROTOKOŁY!$B$2:$D$300,3,FALSE)</f>
        <v>Puszczykowo1.</v>
      </c>
      <c r="E240" s="81">
        <f t="shared" si="13"/>
        <v>3E-06</v>
      </c>
      <c r="O240" s="27">
        <f t="shared" si="14"/>
        <v>2.4599999999999998E-05</v>
      </c>
      <c r="P240">
        <f>PROTOKOŁY!B238</f>
        <v>0</v>
      </c>
      <c r="R240" s="36">
        <f>PROTOKOŁY!J238</f>
        <v>0</v>
      </c>
      <c r="S240" s="36">
        <f t="shared" si="15"/>
        <v>0</v>
      </c>
      <c r="T240">
        <v>2.4599999999999998E-05</v>
      </c>
      <c r="U240" s="12">
        <v>237</v>
      </c>
    </row>
    <row r="241" spans="2:21" ht="12.75">
      <c r="B241" s="78">
        <v>238</v>
      </c>
      <c r="C241" s="79">
        <f t="shared" si="12"/>
        <v>0</v>
      </c>
      <c r="D241" s="80" t="e">
        <f>VLOOKUP(C241,PROTOKOŁY!$B$2:$D$300,3,FALSE)</f>
        <v>#N/A</v>
      </c>
      <c r="E241" s="81">
        <f t="shared" si="13"/>
        <v>2.9E-06</v>
      </c>
      <c r="O241" s="27">
        <f t="shared" si="14"/>
        <v>2.47E-05</v>
      </c>
      <c r="P241">
        <f>PROTOKOŁY!B239</f>
        <v>0</v>
      </c>
      <c r="R241" s="36">
        <f>PROTOKOŁY!J239</f>
        <v>0</v>
      </c>
      <c r="S241" s="36">
        <f t="shared" si="15"/>
        <v>0</v>
      </c>
      <c r="T241">
        <v>2.47E-05</v>
      </c>
      <c r="U241" s="12">
        <v>238</v>
      </c>
    </row>
    <row r="242" spans="2:21" ht="12.75">
      <c r="B242" s="78">
        <v>239</v>
      </c>
      <c r="C242" s="79" t="str">
        <f t="shared" si="12"/>
        <v>Makowski Jakub</v>
      </c>
      <c r="D242" s="80" t="str">
        <f>VLOOKUP(C242,PROTOKOŁY!$B$2:$D$300,3,FALSE)</f>
        <v>SP Kostrzyn</v>
      </c>
      <c r="E242" s="81">
        <f t="shared" si="13"/>
        <v>2.8E-06</v>
      </c>
      <c r="O242" s="27">
        <f t="shared" si="14"/>
        <v>2.48E-05</v>
      </c>
      <c r="P242">
        <f>PROTOKOŁY!B240</f>
        <v>0</v>
      </c>
      <c r="R242" s="36">
        <f>PROTOKOŁY!J240</f>
        <v>0</v>
      </c>
      <c r="S242" s="36">
        <f t="shared" si="15"/>
        <v>0</v>
      </c>
      <c r="T242">
        <v>2.48E-05</v>
      </c>
      <c r="U242" s="12">
        <v>239</v>
      </c>
    </row>
    <row r="243" spans="2:21" ht="12.75">
      <c r="B243" s="78">
        <v>240</v>
      </c>
      <c r="C243" s="79" t="str">
        <f t="shared" si="12"/>
        <v>Andryszak Kordian</v>
      </c>
      <c r="D243" s="80" t="str">
        <f>VLOOKUP(C243,PROTOKOŁY!$B$2:$D$300,3,FALSE)</f>
        <v>SP Kostrzyn</v>
      </c>
      <c r="E243" s="81">
        <f t="shared" si="13"/>
        <v>2.6999999999999996E-06</v>
      </c>
      <c r="O243" s="27">
        <f t="shared" si="14"/>
        <v>2.49E-05</v>
      </c>
      <c r="P243">
        <f>PROTOKOŁY!B241</f>
        <v>0</v>
      </c>
      <c r="R243" s="36">
        <f>PROTOKOŁY!J241</f>
        <v>0</v>
      </c>
      <c r="S243" s="36">
        <f t="shared" si="15"/>
        <v>0</v>
      </c>
      <c r="T243">
        <v>2.49E-05</v>
      </c>
      <c r="U243" s="12">
        <v>240</v>
      </c>
    </row>
    <row r="244" spans="2:21" ht="12.75">
      <c r="B244" s="78">
        <v>241</v>
      </c>
      <c r="C244" s="79" t="str">
        <f t="shared" si="12"/>
        <v>Łukomski Jakub</v>
      </c>
      <c r="D244" s="80" t="str">
        <f>VLOOKUP(C244,PROTOKOŁY!$B$2:$D$300,3,FALSE)</f>
        <v>SP Kostrzyn</v>
      </c>
      <c r="E244" s="81">
        <f t="shared" si="13"/>
        <v>2.5999999999999997E-06</v>
      </c>
      <c r="O244" s="27">
        <f t="shared" si="14"/>
        <v>2.5E-05</v>
      </c>
      <c r="P244">
        <f>PROTOKOŁY!B242</f>
        <v>0</v>
      </c>
      <c r="R244" s="36">
        <f>PROTOKOŁY!J242</f>
        <v>0</v>
      </c>
      <c r="S244" s="36">
        <f t="shared" si="15"/>
        <v>0</v>
      </c>
      <c r="T244">
        <v>2.5E-05</v>
      </c>
      <c r="U244" s="12">
        <v>241</v>
      </c>
    </row>
    <row r="245" spans="2:21" ht="12.75">
      <c r="B245" s="78">
        <v>242</v>
      </c>
      <c r="C245" s="79" t="str">
        <f t="shared" si="12"/>
        <v>Stanisławski Marcel</v>
      </c>
      <c r="D245" s="80" t="str">
        <f>VLOOKUP(C245,PROTOKOŁY!$B$2:$D$300,3,FALSE)</f>
        <v>SP Kostrzyn</v>
      </c>
      <c r="E245" s="81">
        <f t="shared" si="13"/>
        <v>2.4999999999999998E-06</v>
      </c>
      <c r="O245" s="27">
        <f t="shared" si="14"/>
        <v>2.51E-05</v>
      </c>
      <c r="P245">
        <f>PROTOKOŁY!B243</f>
        <v>0</v>
      </c>
      <c r="R245" s="36">
        <f>PROTOKOŁY!J243</f>
        <v>0</v>
      </c>
      <c r="S245" s="36">
        <f t="shared" si="15"/>
        <v>0</v>
      </c>
      <c r="T245">
        <v>2.51E-05</v>
      </c>
      <c r="U245" s="12">
        <v>242</v>
      </c>
    </row>
    <row r="246" spans="2:21" ht="12.75">
      <c r="B246" s="78">
        <v>243</v>
      </c>
      <c r="C246" s="79" t="str">
        <f t="shared" si="12"/>
        <v>Karalus Dawid</v>
      </c>
      <c r="D246" s="80" t="str">
        <f>VLOOKUP(C246,PROTOKOŁY!$B$2:$D$300,3,FALSE)</f>
        <v>SP Kostrzyn</v>
      </c>
      <c r="E246" s="81">
        <f t="shared" si="13"/>
        <v>2.4E-06</v>
      </c>
      <c r="O246" s="27">
        <f t="shared" si="14"/>
        <v>2.52E-05</v>
      </c>
      <c r="P246">
        <f>PROTOKOŁY!B244</f>
        <v>0</v>
      </c>
      <c r="R246" s="36">
        <f>PROTOKOŁY!J244</f>
        <v>0</v>
      </c>
      <c r="S246" s="36">
        <f t="shared" si="15"/>
        <v>0</v>
      </c>
      <c r="T246">
        <v>2.52E-05</v>
      </c>
      <c r="U246" s="12">
        <v>243</v>
      </c>
    </row>
    <row r="247" spans="2:21" ht="12.75">
      <c r="B247" s="78">
        <v>244</v>
      </c>
      <c r="C247" s="79" t="str">
        <f t="shared" si="12"/>
        <v>SZKOŁA</v>
      </c>
      <c r="D247" s="80" t="str">
        <f>VLOOKUP(C247,PROTOKOŁY!$B$2:$D$300,3,FALSE)</f>
        <v>Puszczykowo1.</v>
      </c>
      <c r="E247" s="81">
        <f t="shared" si="13"/>
        <v>2.3E-06</v>
      </c>
      <c r="O247" s="27">
        <f t="shared" si="14"/>
        <v>2.53E-05</v>
      </c>
      <c r="P247">
        <f>PROTOKOŁY!B245</f>
        <v>0</v>
      </c>
      <c r="R247" s="36">
        <f>PROTOKOŁY!J245</f>
        <v>0</v>
      </c>
      <c r="S247" s="36">
        <f t="shared" si="15"/>
        <v>0</v>
      </c>
      <c r="T247">
        <v>2.53E-05</v>
      </c>
      <c r="U247" s="12">
        <v>244</v>
      </c>
    </row>
    <row r="248" spans="2:21" ht="12.75">
      <c r="B248" s="78">
        <v>245</v>
      </c>
      <c r="C248" s="79" t="str">
        <f t="shared" si="12"/>
        <v>Hasiak Mateusz</v>
      </c>
      <c r="D248" s="80" t="str">
        <f>VLOOKUP(C248,PROTOKOŁY!$B$2:$D$300,3,FALSE)</f>
        <v>Puszczykowo2.</v>
      </c>
      <c r="E248" s="81">
        <f t="shared" si="13"/>
        <v>2.2E-06</v>
      </c>
      <c r="O248" s="27">
        <f t="shared" si="14"/>
        <v>2.54E-05</v>
      </c>
      <c r="P248">
        <f>PROTOKOŁY!B246</f>
        <v>0</v>
      </c>
      <c r="R248" s="36">
        <f>PROTOKOŁY!J246</f>
        <v>0</v>
      </c>
      <c r="S248" s="36">
        <f t="shared" si="15"/>
        <v>0</v>
      </c>
      <c r="T248">
        <v>2.54E-05</v>
      </c>
      <c r="U248" s="12">
        <v>245</v>
      </c>
    </row>
    <row r="249" spans="2:21" ht="12.75">
      <c r="B249" s="78">
        <v>246</v>
      </c>
      <c r="C249" s="79" t="str">
        <f t="shared" si="12"/>
        <v>Stefański Michał</v>
      </c>
      <c r="D249" s="80" t="str">
        <f>VLOOKUP(C249,PROTOKOŁY!$B$2:$D$300,3,FALSE)</f>
        <v>Puszczykowo2.</v>
      </c>
      <c r="E249" s="81">
        <f t="shared" si="13"/>
        <v>2.1000000000000002E-06</v>
      </c>
      <c r="O249" s="27">
        <f t="shared" si="14"/>
        <v>2.55E-05</v>
      </c>
      <c r="P249">
        <f>PROTOKOŁY!B247</f>
        <v>0</v>
      </c>
      <c r="R249" s="36">
        <f>PROTOKOŁY!J247</f>
        <v>0</v>
      </c>
      <c r="S249" s="36">
        <f t="shared" si="15"/>
        <v>0</v>
      </c>
      <c r="T249">
        <v>2.55E-05</v>
      </c>
      <c r="U249" s="12">
        <v>246</v>
      </c>
    </row>
    <row r="250" spans="2:21" ht="12.75">
      <c r="B250" s="78">
        <v>247</v>
      </c>
      <c r="C250" s="79" t="str">
        <f t="shared" si="12"/>
        <v>Krzyżaniak Dawid</v>
      </c>
      <c r="D250" s="80" t="str">
        <f>VLOOKUP(C250,PROTOKOŁY!$B$2:$D$300,3,FALSE)</f>
        <v>Puszczykowo2.</v>
      </c>
      <c r="E250" s="81">
        <f t="shared" si="13"/>
        <v>2E-06</v>
      </c>
      <c r="O250" s="27">
        <f t="shared" si="14"/>
        <v>2.56E-05</v>
      </c>
      <c r="P250">
        <f>PROTOKOŁY!B248</f>
        <v>0</v>
      </c>
      <c r="R250" s="36">
        <f>PROTOKOŁY!J248</f>
        <v>0</v>
      </c>
      <c r="S250" s="36">
        <f t="shared" si="15"/>
        <v>0</v>
      </c>
      <c r="T250">
        <v>2.56E-05</v>
      </c>
      <c r="U250" s="12">
        <v>247</v>
      </c>
    </row>
    <row r="251" spans="2:21" ht="12.75">
      <c r="B251" s="78">
        <v>248</v>
      </c>
      <c r="C251" s="79" t="str">
        <f t="shared" si="12"/>
        <v>Rembowski Jerzy</v>
      </c>
      <c r="D251" s="80" t="str">
        <f>VLOOKUP(C251,PROTOKOŁY!$B$2:$D$300,3,FALSE)</f>
        <v>Puszczykowo2.</v>
      </c>
      <c r="E251" s="81">
        <f t="shared" si="13"/>
        <v>1.9E-06</v>
      </c>
      <c r="O251" s="27">
        <f t="shared" si="14"/>
        <v>2.5699999999999998E-05</v>
      </c>
      <c r="P251">
        <f>PROTOKOŁY!B249</f>
        <v>0</v>
      </c>
      <c r="R251" s="36">
        <f>PROTOKOŁY!J249</f>
        <v>0</v>
      </c>
      <c r="S251" s="36">
        <f t="shared" si="15"/>
        <v>0</v>
      </c>
      <c r="T251">
        <v>2.5699999999999998E-05</v>
      </c>
      <c r="U251" s="12">
        <v>248</v>
      </c>
    </row>
    <row r="252" spans="2:21" ht="12.75">
      <c r="B252" s="78">
        <v>249</v>
      </c>
      <c r="C252" s="79" t="str">
        <f t="shared" si="12"/>
        <v>Łukaszewicz Adam</v>
      </c>
      <c r="D252" s="80" t="str">
        <f>VLOOKUP(C252,PROTOKOŁY!$B$2:$D$300,3,FALSE)</f>
        <v>Puszczykowo2.</v>
      </c>
      <c r="E252" s="81">
        <f t="shared" si="13"/>
        <v>1.8E-06</v>
      </c>
      <c r="O252" s="27">
        <f t="shared" si="14"/>
        <v>2.58E-05</v>
      </c>
      <c r="P252">
        <f>PROTOKOŁY!B250</f>
        <v>0</v>
      </c>
      <c r="R252" s="36">
        <f>PROTOKOŁY!J250</f>
        <v>0</v>
      </c>
      <c r="S252" s="36">
        <f t="shared" si="15"/>
        <v>0</v>
      </c>
      <c r="T252">
        <v>2.58E-05</v>
      </c>
      <c r="U252" s="12">
        <v>249</v>
      </c>
    </row>
    <row r="253" spans="2:21" ht="12.75">
      <c r="B253" s="78">
        <v>250</v>
      </c>
      <c r="C253" s="79" t="str">
        <f t="shared" si="12"/>
        <v>Skibiński Jakub</v>
      </c>
      <c r="D253" s="80" t="str">
        <f>VLOOKUP(C253,PROTOKOŁY!$B$2:$D$300,3,FALSE)</f>
        <v>Puszczykowo2.</v>
      </c>
      <c r="E253" s="81">
        <f t="shared" si="13"/>
        <v>1.6999999999999998E-06</v>
      </c>
      <c r="O253" s="27">
        <f t="shared" si="14"/>
        <v>2.59E-05</v>
      </c>
      <c r="P253">
        <f>PROTOKOŁY!B251</f>
        <v>0</v>
      </c>
      <c r="R253" s="36">
        <f>PROTOKOŁY!J251</f>
        <v>0</v>
      </c>
      <c r="S253" s="36">
        <f t="shared" si="15"/>
        <v>0</v>
      </c>
      <c r="T253">
        <v>2.59E-05</v>
      </c>
      <c r="U253" s="12">
        <v>250</v>
      </c>
    </row>
    <row r="254" spans="2:21" ht="12.75">
      <c r="B254" s="78">
        <v>251</v>
      </c>
      <c r="C254" s="79" t="str">
        <f t="shared" si="12"/>
        <v>SZKOŁA</v>
      </c>
      <c r="D254" s="80" t="str">
        <f>VLOOKUP(C254,PROTOKOŁY!$B$2:$D$300,3,FALSE)</f>
        <v>Puszczykowo1.</v>
      </c>
      <c r="E254" s="81">
        <f t="shared" si="13"/>
        <v>1.6E-06</v>
      </c>
      <c r="O254" s="27">
        <f t="shared" si="14"/>
        <v>2.6E-05</v>
      </c>
      <c r="P254">
        <f>PROTOKOŁY!B252</f>
        <v>0</v>
      </c>
      <c r="R254" s="36">
        <f>PROTOKOŁY!J252</f>
        <v>0</v>
      </c>
      <c r="S254" s="36">
        <f t="shared" si="15"/>
        <v>0</v>
      </c>
      <c r="T254">
        <v>2.6E-05</v>
      </c>
      <c r="U254" s="12">
        <v>251</v>
      </c>
    </row>
    <row r="255" spans="2:21" ht="12.75">
      <c r="B255" s="78">
        <v>252</v>
      </c>
      <c r="C255" s="79" t="str">
        <f t="shared" si="12"/>
        <v>Mikołajczak Jakub</v>
      </c>
      <c r="D255" s="80" t="str">
        <f>VLOOKUP(C255,PROTOKOŁY!$B$2:$D$300,3,FALSE)</f>
        <v>Puszczykowo1.</v>
      </c>
      <c r="E255" s="81">
        <f t="shared" si="13"/>
        <v>1.5E-06</v>
      </c>
      <c r="O255" s="27">
        <f t="shared" si="14"/>
        <v>2.61E-05</v>
      </c>
      <c r="P255">
        <f>PROTOKOŁY!B253</f>
        <v>0</v>
      </c>
      <c r="R255" s="36">
        <f>PROTOKOŁY!J253</f>
        <v>0</v>
      </c>
      <c r="S255" s="36">
        <f t="shared" si="15"/>
        <v>0</v>
      </c>
      <c r="T255">
        <v>2.61E-05</v>
      </c>
      <c r="U255" s="12">
        <v>252</v>
      </c>
    </row>
    <row r="256" spans="2:21" ht="12.75">
      <c r="B256" s="78">
        <v>253</v>
      </c>
      <c r="C256" s="79" t="str">
        <f t="shared" si="12"/>
        <v>Szejn Wiktor</v>
      </c>
      <c r="D256" s="80" t="str">
        <f>VLOOKUP(C256,PROTOKOŁY!$B$2:$D$300,3,FALSE)</f>
        <v>Puszczykowo1.</v>
      </c>
      <c r="E256" s="81">
        <f t="shared" si="13"/>
        <v>1.4E-06</v>
      </c>
      <c r="O256" s="27">
        <f t="shared" si="14"/>
        <v>2.62E-05</v>
      </c>
      <c r="P256">
        <f>PROTOKOŁY!B254</f>
        <v>0</v>
      </c>
      <c r="R256" s="36">
        <f>PROTOKOŁY!J254</f>
        <v>0</v>
      </c>
      <c r="S256" s="36">
        <f t="shared" si="15"/>
        <v>0</v>
      </c>
      <c r="T256">
        <v>2.62E-05</v>
      </c>
      <c r="U256" s="12">
        <v>253</v>
      </c>
    </row>
    <row r="257" spans="2:21" ht="12.75">
      <c r="B257" s="78">
        <v>254</v>
      </c>
      <c r="C257" s="79" t="str">
        <f t="shared" si="12"/>
        <v>Broda Damian</v>
      </c>
      <c r="D257" s="80" t="str">
        <f>VLOOKUP(C257,PROTOKOŁY!$B$2:$D$300,3,FALSE)</f>
        <v>Puszczykowo1.</v>
      </c>
      <c r="E257" s="81">
        <f t="shared" si="13"/>
        <v>1.2999999999999998E-06</v>
      </c>
      <c r="O257" s="27">
        <f t="shared" si="14"/>
        <v>2.63E-05</v>
      </c>
      <c r="P257">
        <f>PROTOKOŁY!B255</f>
        <v>0</v>
      </c>
      <c r="R257" s="36">
        <f>PROTOKOŁY!J255</f>
        <v>0</v>
      </c>
      <c r="S257" s="36">
        <f t="shared" si="15"/>
        <v>0</v>
      </c>
      <c r="T257">
        <v>2.63E-05</v>
      </c>
      <c r="U257" s="12">
        <v>254</v>
      </c>
    </row>
    <row r="258" spans="2:21" ht="12.75">
      <c r="B258" s="78">
        <v>255</v>
      </c>
      <c r="C258" s="79" t="str">
        <f t="shared" si="12"/>
        <v>Namysł Jan</v>
      </c>
      <c r="D258" s="80" t="str">
        <f>VLOOKUP(C258,PROTOKOŁY!$B$2:$D$300,3,FALSE)</f>
        <v>Puszczykowo1.</v>
      </c>
      <c r="E258" s="81">
        <f t="shared" si="13"/>
        <v>1.2E-06</v>
      </c>
      <c r="O258" s="27">
        <f t="shared" si="14"/>
        <v>2.6399999999999998E-05</v>
      </c>
      <c r="P258">
        <f>PROTOKOŁY!B256</f>
        <v>0</v>
      </c>
      <c r="R258" s="36">
        <f>PROTOKOŁY!J256</f>
        <v>0</v>
      </c>
      <c r="S258" s="36">
        <f t="shared" si="15"/>
        <v>0</v>
      </c>
      <c r="T258">
        <v>2.6399999999999998E-05</v>
      </c>
      <c r="U258" s="12">
        <v>255</v>
      </c>
    </row>
    <row r="259" spans="2:21" ht="12.75">
      <c r="B259" s="78">
        <v>256</v>
      </c>
      <c r="C259" s="79" t="str">
        <f t="shared" si="12"/>
        <v>Popławski Marcin</v>
      </c>
      <c r="D259" s="80" t="str">
        <f>VLOOKUP(C259,PROTOKOŁY!$B$2:$D$300,3,FALSE)</f>
        <v>Puszczykowo1.</v>
      </c>
      <c r="E259" s="81">
        <f t="shared" si="13"/>
        <v>1.1E-06</v>
      </c>
      <c r="O259" s="27">
        <f t="shared" si="14"/>
        <v>2.65E-05</v>
      </c>
      <c r="P259">
        <f>PROTOKOŁY!B257</f>
        <v>0</v>
      </c>
      <c r="R259" s="36">
        <f>PROTOKOŁY!J257</f>
        <v>0</v>
      </c>
      <c r="S259" s="36">
        <f t="shared" si="15"/>
        <v>0</v>
      </c>
      <c r="T259">
        <v>2.65E-05</v>
      </c>
      <c r="U259" s="12">
        <v>256</v>
      </c>
    </row>
    <row r="260" spans="2:21" ht="12.75">
      <c r="B260" s="78">
        <v>257</v>
      </c>
      <c r="C260" s="79" t="str">
        <f t="shared" si="12"/>
        <v>Woltman Maksymilian</v>
      </c>
      <c r="D260" s="80" t="str">
        <f>VLOOKUP(C260,PROTOKOŁY!$B$2:$D$300,3,FALSE)</f>
        <v>Puszczykowo1.</v>
      </c>
      <c r="E260" s="81">
        <f t="shared" si="13"/>
        <v>1E-06</v>
      </c>
      <c r="O260" s="27">
        <f t="shared" si="14"/>
        <v>2.66E-05</v>
      </c>
      <c r="P260">
        <f>PROTOKOŁY!B258</f>
        <v>0</v>
      </c>
      <c r="R260" s="36">
        <f>PROTOKOŁY!J258</f>
        <v>0</v>
      </c>
      <c r="S260" s="36">
        <f t="shared" si="15"/>
        <v>0</v>
      </c>
      <c r="T260">
        <v>2.66E-05</v>
      </c>
      <c r="U260" s="12">
        <v>257</v>
      </c>
    </row>
    <row r="261" ht="12.75">
      <c r="S261" s="36"/>
    </row>
    <row r="262" ht="12.75">
      <c r="S262" s="36"/>
    </row>
    <row r="263" ht="12.75">
      <c r="S263" s="36"/>
    </row>
    <row r="264" ht="12.75">
      <c r="S264" s="36"/>
    </row>
    <row r="265" ht="12.75">
      <c r="S265" s="36"/>
    </row>
    <row r="266" ht="12.75">
      <c r="S266" s="36"/>
    </row>
    <row r="267" ht="12.75">
      <c r="S267" s="36"/>
    </row>
    <row r="268" ht="12.75">
      <c r="S268" s="36"/>
    </row>
    <row r="269" ht="12.75">
      <c r="S269" s="36"/>
    </row>
    <row r="270" ht="12.75">
      <c r="S270" s="36"/>
    </row>
    <row r="271" ht="12.75">
      <c r="S271" s="36"/>
    </row>
    <row r="272" ht="12.75">
      <c r="S272" s="36"/>
    </row>
    <row r="273" ht="12.75">
      <c r="S273" s="36"/>
    </row>
    <row r="274" ht="12.75">
      <c r="S274" s="36"/>
    </row>
    <row r="275" ht="12.75">
      <c r="S275" s="36"/>
    </row>
    <row r="276" ht="12.75">
      <c r="S276" s="36"/>
    </row>
    <row r="277" ht="12.75">
      <c r="S277" s="36"/>
    </row>
    <row r="278" ht="12.75">
      <c r="S278" s="36"/>
    </row>
    <row r="279" ht="12.75">
      <c r="S279" s="36"/>
    </row>
    <row r="280" ht="12.75">
      <c r="S280" s="36"/>
    </row>
    <row r="281" ht="12.75">
      <c r="S281" s="36"/>
    </row>
    <row r="282" ht="12.75">
      <c r="S282" s="36"/>
    </row>
    <row r="283" ht="12.75">
      <c r="S283" s="36"/>
    </row>
    <row r="284" ht="12.75">
      <c r="S284" s="36"/>
    </row>
    <row r="285" ht="12.75">
      <c r="S285" s="36"/>
    </row>
    <row r="286" ht="12.75">
      <c r="S286" s="36"/>
    </row>
    <row r="287" ht="12.75">
      <c r="S287" s="36"/>
    </row>
    <row r="288" ht="12.75">
      <c r="S288" s="36"/>
    </row>
    <row r="289" ht="12.75">
      <c r="S289" s="36"/>
    </row>
    <row r="290" ht="12.75">
      <c r="S290" s="3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290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3.75390625" style="73" customWidth="1"/>
    <col min="2" max="2" width="9.125" style="73" customWidth="1"/>
    <col min="3" max="3" width="27.875" style="74" customWidth="1"/>
    <col min="4" max="4" width="22.625" style="73" customWidth="1"/>
    <col min="5" max="5" width="9.125" style="75" customWidth="1"/>
    <col min="6" max="14" width="9.125" style="73" customWidth="1"/>
    <col min="15" max="15" width="9.125" style="75" customWidth="1"/>
    <col min="16" max="16" width="18.125" style="73" customWidth="1"/>
    <col min="17" max="18" width="9.125" style="75" customWidth="1"/>
    <col min="19" max="16384" width="9.125" style="73" customWidth="1"/>
  </cols>
  <sheetData>
    <row r="2" ht="20.25">
      <c r="C2" s="95" t="s">
        <v>16</v>
      </c>
    </row>
    <row r="3" ht="12.75">
      <c r="C3" s="77" t="s">
        <v>30</v>
      </c>
    </row>
    <row r="4" spans="2:21" ht="12.75">
      <c r="B4" s="78">
        <v>1</v>
      </c>
      <c r="C4" s="79" t="str">
        <f aca="true" t="shared" si="0" ref="C4:C67">VLOOKUP(E4,O$4:P$260,2,FALSE)</f>
        <v>Namysł Jan</v>
      </c>
      <c r="D4" s="80" t="str">
        <f>VLOOKUP(C4,PROTOKOŁY!$B$2:$D$300,3,FALSE)</f>
        <v>Puszczykowo1.</v>
      </c>
      <c r="E4" s="81">
        <f>LARGE(O$4:O$260,U4)</f>
        <v>55.5000012</v>
      </c>
      <c r="O4" s="75">
        <f>S4+T4</f>
        <v>49.000001</v>
      </c>
      <c r="P4" s="73" t="str">
        <f>PROTOKOŁY!B2</f>
        <v>Woltman Maksymilian</v>
      </c>
      <c r="R4" s="82">
        <f>PROTOKOŁY!L2</f>
        <v>49</v>
      </c>
      <c r="S4" s="82">
        <f>R4</f>
        <v>49</v>
      </c>
      <c r="T4" s="73">
        <v>1E-06</v>
      </c>
      <c r="U4" s="83">
        <v>1</v>
      </c>
    </row>
    <row r="5" spans="2:21" ht="12.75">
      <c r="B5" s="78">
        <v>2</v>
      </c>
      <c r="C5" s="79" t="str">
        <f t="shared" si="0"/>
        <v>Hasiak Mateusz</v>
      </c>
      <c r="D5" s="80" t="str">
        <f>VLOOKUP(C5,PROTOKOŁY!$B$2:$D$300,3,FALSE)</f>
        <v>Puszczykowo2.</v>
      </c>
      <c r="E5" s="81">
        <f aca="true" t="shared" si="1" ref="E5:E68">LARGE(O$4:O$260,U5)</f>
        <v>55.0000022</v>
      </c>
      <c r="O5" s="75">
        <f aca="true" t="shared" si="2" ref="O5:O68">S5+T5</f>
        <v>38.5000011</v>
      </c>
      <c r="P5" s="73" t="str">
        <f>PROTOKOŁY!B3</f>
        <v>Popławski Marcin</v>
      </c>
      <c r="R5" s="82">
        <f>PROTOKOŁY!L3</f>
        <v>38.5</v>
      </c>
      <c r="S5" s="82">
        <f aca="true" t="shared" si="3" ref="S5:S68">R5</f>
        <v>38.5</v>
      </c>
      <c r="T5" s="73">
        <v>1.1E-06</v>
      </c>
      <c r="U5" s="83">
        <v>2</v>
      </c>
    </row>
    <row r="6" spans="2:21" ht="12.75">
      <c r="B6" s="78">
        <v>3</v>
      </c>
      <c r="C6" s="79" t="str">
        <f t="shared" si="0"/>
        <v>Kufel Patryk</v>
      </c>
      <c r="D6" s="80" t="str">
        <f>VLOOKUP(C6,PROTOKOŁY!$B$2:$D$300,3,FALSE)</f>
        <v>SP Krosno</v>
      </c>
      <c r="E6" s="81">
        <f t="shared" si="1"/>
        <v>53.0000081</v>
      </c>
      <c r="O6" s="75">
        <f t="shared" si="2"/>
        <v>55.5000012</v>
      </c>
      <c r="P6" s="73" t="str">
        <f>PROTOKOŁY!B4</f>
        <v>Namysł Jan</v>
      </c>
      <c r="R6" s="82">
        <f>PROTOKOŁY!L4</f>
        <v>55.5</v>
      </c>
      <c r="S6" s="82">
        <f t="shared" si="3"/>
        <v>55.5</v>
      </c>
      <c r="T6" s="73">
        <v>1.2E-06</v>
      </c>
      <c r="U6" s="83">
        <v>3</v>
      </c>
    </row>
    <row r="7" spans="2:21" ht="12.75">
      <c r="B7" s="78">
        <v>4</v>
      </c>
      <c r="C7" s="79" t="str">
        <f t="shared" si="0"/>
        <v>Adamczak Mateusz</v>
      </c>
      <c r="D7" s="80" t="str">
        <f>VLOOKUP(C7,PROTOKOŁY!$B$2:$D$300,3,FALSE)</f>
        <v>SP Suchy Las</v>
      </c>
      <c r="E7" s="81">
        <f t="shared" si="1"/>
        <v>50.0000096</v>
      </c>
      <c r="O7" s="75">
        <f t="shared" si="2"/>
        <v>39.5000013</v>
      </c>
      <c r="P7" s="73" t="str">
        <f>PROTOKOŁY!B5</f>
        <v>Broda Damian</v>
      </c>
      <c r="R7" s="82">
        <f>PROTOKOŁY!L5</f>
        <v>39.5</v>
      </c>
      <c r="S7" s="82">
        <f t="shared" si="3"/>
        <v>39.5</v>
      </c>
      <c r="T7" s="73">
        <v>1.2999999999999998E-06</v>
      </c>
      <c r="U7" s="83">
        <v>4</v>
      </c>
    </row>
    <row r="8" spans="2:21" ht="12.75">
      <c r="B8" s="78">
        <v>5</v>
      </c>
      <c r="C8" s="79" t="str">
        <f t="shared" si="0"/>
        <v>Młynarczyk Filip</v>
      </c>
      <c r="D8" s="80" t="str">
        <f>VLOOKUP(C8,PROTOKOŁY!$B$2:$D$300,3,FALSE)</f>
        <v>SP 1 Kórnik</v>
      </c>
      <c r="E8" s="81">
        <f t="shared" si="1"/>
        <v>49.5000038</v>
      </c>
      <c r="O8" s="75">
        <f t="shared" si="2"/>
        <v>34.0000014</v>
      </c>
      <c r="P8" s="73" t="str">
        <f>PROTOKOŁY!B6</f>
        <v>Szejn Wiktor</v>
      </c>
      <c r="R8" s="82">
        <f>PROTOKOŁY!L6</f>
        <v>34</v>
      </c>
      <c r="S8" s="82">
        <f t="shared" si="3"/>
        <v>34</v>
      </c>
      <c r="T8" s="73">
        <v>1.4E-06</v>
      </c>
      <c r="U8" s="83">
        <v>5</v>
      </c>
    </row>
    <row r="9" spans="2:21" ht="12.75">
      <c r="B9" s="78">
        <v>6</v>
      </c>
      <c r="C9" s="79" t="str">
        <f t="shared" si="0"/>
        <v>Woltman Maksymilian</v>
      </c>
      <c r="D9" s="80" t="str">
        <f>VLOOKUP(C9,PROTOKOŁY!$B$2:$D$300,3,FALSE)</f>
        <v>Puszczykowo1.</v>
      </c>
      <c r="E9" s="81">
        <f t="shared" si="1"/>
        <v>49.000001</v>
      </c>
      <c r="O9" s="75">
        <f t="shared" si="2"/>
        <v>36.5000015</v>
      </c>
      <c r="P9" s="73" t="str">
        <f>PROTOKOŁY!B7</f>
        <v>Mikołajczak Jakub</v>
      </c>
      <c r="R9" s="82">
        <f>PROTOKOŁY!L7</f>
        <v>36.5</v>
      </c>
      <c r="S9" s="82">
        <f t="shared" si="3"/>
        <v>36.5</v>
      </c>
      <c r="T9" s="73">
        <v>1.5E-06</v>
      </c>
      <c r="U9" s="83">
        <v>6</v>
      </c>
    </row>
    <row r="10" spans="2:21" ht="12.75">
      <c r="B10" s="78">
        <v>7</v>
      </c>
      <c r="C10" s="79" t="str">
        <f t="shared" si="0"/>
        <v>Tobys Przemysław</v>
      </c>
      <c r="D10" s="80" t="str">
        <f>VLOOKUP(C10,PROTOKOŁY!$B$2:$D$300,3,FALSE)</f>
        <v>SP 1 Mosina</v>
      </c>
      <c r="E10" s="81">
        <f t="shared" si="1"/>
        <v>45.5000052</v>
      </c>
      <c r="O10" s="75">
        <f t="shared" si="2"/>
        <v>1.6E-06</v>
      </c>
      <c r="P10" s="73" t="str">
        <f>PROTOKOŁY!B8</f>
        <v>SZKOŁA</v>
      </c>
      <c r="R10" s="82">
        <f>PROTOKOŁY!L8</f>
        <v>0</v>
      </c>
      <c r="S10" s="82">
        <f t="shared" si="3"/>
        <v>0</v>
      </c>
      <c r="T10" s="73">
        <v>1.6E-06</v>
      </c>
      <c r="U10" s="83">
        <v>7</v>
      </c>
    </row>
    <row r="11" spans="2:21" ht="12.75">
      <c r="B11" s="78">
        <v>8</v>
      </c>
      <c r="C11" s="79" t="str">
        <f t="shared" si="0"/>
        <v>Skibiński Jakub</v>
      </c>
      <c r="D11" s="80" t="str">
        <f>VLOOKUP(C11,PROTOKOŁY!$B$2:$D$300,3,FALSE)</f>
        <v>Puszczykowo2.</v>
      </c>
      <c r="E11" s="81">
        <f t="shared" si="1"/>
        <v>45.5000017</v>
      </c>
      <c r="O11" s="75">
        <f t="shared" si="2"/>
        <v>45.5000017</v>
      </c>
      <c r="P11" s="73" t="str">
        <f>PROTOKOŁY!B9</f>
        <v>Skibiński Jakub</v>
      </c>
      <c r="R11" s="82">
        <f>PROTOKOŁY!L9</f>
        <v>45.5</v>
      </c>
      <c r="S11" s="82">
        <f t="shared" si="3"/>
        <v>45.5</v>
      </c>
      <c r="T11" s="73">
        <v>1.6999999999999998E-06</v>
      </c>
      <c r="U11" s="83">
        <v>8</v>
      </c>
    </row>
    <row r="12" spans="2:21" ht="12.75">
      <c r="B12" s="78">
        <v>9</v>
      </c>
      <c r="C12" s="79" t="str">
        <f t="shared" si="0"/>
        <v>Magdziński Kacper</v>
      </c>
      <c r="D12" s="80" t="str">
        <f>VLOOKUP(C12,PROTOKOŁY!$B$2:$D$300,3,FALSE)</f>
        <v>SP Wierzonka</v>
      </c>
      <c r="E12" s="81">
        <f t="shared" si="1"/>
        <v>45.0000136</v>
      </c>
      <c r="O12" s="75">
        <f t="shared" si="2"/>
        <v>32.0000018</v>
      </c>
      <c r="P12" s="73" t="str">
        <f>PROTOKOŁY!B10</f>
        <v>Łukaszewicz Adam</v>
      </c>
      <c r="R12" s="82">
        <f>PROTOKOŁY!L10</f>
        <v>32</v>
      </c>
      <c r="S12" s="82">
        <f t="shared" si="3"/>
        <v>32</v>
      </c>
      <c r="T12" s="73">
        <v>1.8E-06</v>
      </c>
      <c r="U12" s="83">
        <v>9</v>
      </c>
    </row>
    <row r="13" spans="2:21" ht="12.75">
      <c r="B13" s="78">
        <v>10</v>
      </c>
      <c r="C13" s="79" t="str">
        <f t="shared" si="0"/>
        <v>Beszterda Kamil</v>
      </c>
      <c r="D13" s="80" t="str">
        <f>VLOOKUP(C13,PROTOKOŁY!$B$2:$D$300,3,FALSE)</f>
        <v>SP Lusowo</v>
      </c>
      <c r="E13" s="81">
        <f t="shared" si="1"/>
        <v>45.000007</v>
      </c>
      <c r="O13" s="75">
        <f t="shared" si="2"/>
        <v>38.5000019</v>
      </c>
      <c r="P13" s="73" t="str">
        <f>PROTOKOŁY!B11</f>
        <v>Rembowski Jerzy</v>
      </c>
      <c r="R13" s="82">
        <f>PROTOKOŁY!L11</f>
        <v>38.5</v>
      </c>
      <c r="S13" s="82">
        <f t="shared" si="3"/>
        <v>38.5</v>
      </c>
      <c r="T13" s="73">
        <v>1.9E-06</v>
      </c>
      <c r="U13" s="83">
        <v>10</v>
      </c>
    </row>
    <row r="14" spans="2:21" ht="12.75">
      <c r="B14" s="78">
        <v>11</v>
      </c>
      <c r="C14" s="79" t="str">
        <f t="shared" si="0"/>
        <v>Bałuszek Kacper</v>
      </c>
      <c r="D14" s="80" t="str">
        <f>VLOOKUP(C14,PROTOKOŁY!$B$2:$D$300,3,FALSE)</f>
        <v>SP Modrze</v>
      </c>
      <c r="E14" s="81">
        <f t="shared" si="1"/>
        <v>44.0000122</v>
      </c>
      <c r="O14" s="75">
        <f t="shared" si="2"/>
        <v>29.000002</v>
      </c>
      <c r="P14" s="73" t="str">
        <f>PROTOKOŁY!B12</f>
        <v>Krzyżaniak Dawid</v>
      </c>
      <c r="R14" s="82">
        <f>PROTOKOŁY!L12</f>
        <v>29</v>
      </c>
      <c r="S14" s="82">
        <f t="shared" si="3"/>
        <v>29</v>
      </c>
      <c r="T14" s="73">
        <v>2E-06</v>
      </c>
      <c r="U14" s="83">
        <v>11</v>
      </c>
    </row>
    <row r="15" spans="2:21" ht="12.75">
      <c r="B15" s="78">
        <v>12</v>
      </c>
      <c r="C15" s="79" t="str">
        <f t="shared" si="0"/>
        <v>Stanisławski Marcel</v>
      </c>
      <c r="D15" s="80" t="str">
        <f>VLOOKUP(C15,PROTOKOŁY!$B$2:$D$300,3,FALSE)</f>
        <v>SP Kostrzyn</v>
      </c>
      <c r="E15" s="81">
        <f t="shared" si="1"/>
        <v>44.0000025</v>
      </c>
      <c r="O15" s="75">
        <f t="shared" si="2"/>
        <v>42.5000021</v>
      </c>
      <c r="P15" s="73" t="str">
        <f>PROTOKOŁY!B13</f>
        <v>Stefański Michał</v>
      </c>
      <c r="R15" s="82">
        <f>PROTOKOŁY!L13</f>
        <v>42.5</v>
      </c>
      <c r="S15" s="82">
        <f t="shared" si="3"/>
        <v>42.5</v>
      </c>
      <c r="T15" s="73">
        <v>2.1000000000000002E-06</v>
      </c>
      <c r="U15" s="83">
        <v>12</v>
      </c>
    </row>
    <row r="16" spans="2:21" ht="12.75">
      <c r="B16" s="78">
        <v>13</v>
      </c>
      <c r="C16" s="79" t="str">
        <f t="shared" si="0"/>
        <v>Śliwiński jakub</v>
      </c>
      <c r="D16" s="80" t="str">
        <f>VLOOKUP(C16,PROTOKOŁY!$B$2:$D$300,3,FALSE)</f>
        <v>SP Stęszew</v>
      </c>
      <c r="E16" s="81">
        <f t="shared" si="1"/>
        <v>43.500006</v>
      </c>
      <c r="O16" s="75">
        <f t="shared" si="2"/>
        <v>55.0000022</v>
      </c>
      <c r="P16" s="73" t="str">
        <f>PROTOKOŁY!B14</f>
        <v>Hasiak Mateusz</v>
      </c>
      <c r="R16" s="82">
        <f>PROTOKOŁY!L14</f>
        <v>55</v>
      </c>
      <c r="S16" s="82">
        <f t="shared" si="3"/>
        <v>55</v>
      </c>
      <c r="T16" s="73">
        <v>2.2E-06</v>
      </c>
      <c r="U16" s="83">
        <v>13</v>
      </c>
    </row>
    <row r="17" spans="2:21" ht="12.75">
      <c r="B17" s="78">
        <v>14</v>
      </c>
      <c r="C17" s="79" t="str">
        <f t="shared" si="0"/>
        <v>Sobisiak Łukasz</v>
      </c>
      <c r="D17" s="80" t="str">
        <f>VLOOKUP(C17,PROTOKOŁY!$B$2:$D$300,3,FALSE)</f>
        <v>SP Modrze</v>
      </c>
      <c r="E17" s="81">
        <f t="shared" si="1"/>
        <v>43.0000124</v>
      </c>
      <c r="O17" s="75">
        <f t="shared" si="2"/>
        <v>2.3E-06</v>
      </c>
      <c r="P17" s="73" t="str">
        <f>PROTOKOŁY!B15</f>
        <v>SZKOŁA</v>
      </c>
      <c r="R17" s="82">
        <f>PROTOKOŁY!L15</f>
        <v>0</v>
      </c>
      <c r="S17" s="82">
        <f t="shared" si="3"/>
        <v>0</v>
      </c>
      <c r="T17" s="73">
        <v>2.3E-06</v>
      </c>
      <c r="U17" s="83">
        <v>14</v>
      </c>
    </row>
    <row r="18" spans="2:21" ht="12.75">
      <c r="B18" s="78">
        <v>15</v>
      </c>
      <c r="C18" s="79" t="str">
        <f t="shared" si="0"/>
        <v>Miazek Michał</v>
      </c>
      <c r="D18" s="80" t="str">
        <f>VLOOKUP(C18,PROTOKOŁY!$B$2:$D$300,3,FALSE)</f>
        <v>SP 5 Swarzędz</v>
      </c>
      <c r="E18" s="81">
        <f t="shared" si="1"/>
        <v>43.0000087</v>
      </c>
      <c r="O18" s="75">
        <f t="shared" si="2"/>
        <v>37.0000024</v>
      </c>
      <c r="P18" s="73" t="str">
        <f>PROTOKOŁY!B16</f>
        <v>Karalus Dawid</v>
      </c>
      <c r="R18" s="82">
        <f>PROTOKOŁY!L16</f>
        <v>37</v>
      </c>
      <c r="S18" s="82">
        <f t="shared" si="3"/>
        <v>37</v>
      </c>
      <c r="T18" s="73">
        <v>2.4E-06</v>
      </c>
      <c r="U18" s="83">
        <v>15</v>
      </c>
    </row>
    <row r="19" spans="2:21" ht="12.75">
      <c r="B19" s="78">
        <v>16</v>
      </c>
      <c r="C19" s="79" t="str">
        <f t="shared" si="0"/>
        <v>Jóźwiak Szymon</v>
      </c>
      <c r="D19" s="80" t="str">
        <f>VLOOKUP(C19,PROTOKOŁY!$B$2:$D$300,3,FALSE)</f>
        <v>SP Stęszew</v>
      </c>
      <c r="E19" s="81">
        <f t="shared" si="1"/>
        <v>43.0000059</v>
      </c>
      <c r="O19" s="75">
        <f t="shared" si="2"/>
        <v>44.0000025</v>
      </c>
      <c r="P19" s="73" t="str">
        <f>PROTOKOŁY!B17</f>
        <v>Stanisławski Marcel</v>
      </c>
      <c r="R19" s="82">
        <f>PROTOKOŁY!L17</f>
        <v>44</v>
      </c>
      <c r="S19" s="82">
        <f t="shared" si="3"/>
        <v>44</v>
      </c>
      <c r="T19" s="73">
        <v>2.4999999999999998E-06</v>
      </c>
      <c r="U19" s="83">
        <v>16</v>
      </c>
    </row>
    <row r="20" spans="2:21" ht="12.75">
      <c r="B20" s="78">
        <v>17</v>
      </c>
      <c r="C20" s="79" t="str">
        <f t="shared" si="0"/>
        <v>Pabisiak Krystian</v>
      </c>
      <c r="D20" s="80" t="str">
        <f>VLOOKUP(C20,PROTOKOŁY!$B$2:$D$300,3,FALSE)</f>
        <v>SP 1 Kórnik</v>
      </c>
      <c r="E20" s="81">
        <f t="shared" si="1"/>
        <v>42.5000042</v>
      </c>
      <c r="O20" s="75">
        <f t="shared" si="2"/>
        <v>28.5000026</v>
      </c>
      <c r="P20" s="73" t="str">
        <f>PROTOKOŁY!B18</f>
        <v>Łukomski Jakub</v>
      </c>
      <c r="R20" s="82">
        <f>PROTOKOŁY!L18</f>
        <v>28.5</v>
      </c>
      <c r="S20" s="82">
        <f t="shared" si="3"/>
        <v>28.5</v>
      </c>
      <c r="T20" s="73">
        <v>2.5999999999999997E-06</v>
      </c>
      <c r="U20" s="83">
        <v>17</v>
      </c>
    </row>
    <row r="21" spans="2:21" ht="12.75">
      <c r="B21" s="78">
        <v>18</v>
      </c>
      <c r="C21" s="79" t="str">
        <f t="shared" si="0"/>
        <v>Stefański Michał</v>
      </c>
      <c r="D21" s="80" t="str">
        <f>VLOOKUP(C21,PROTOKOŁY!$B$2:$D$300,3,FALSE)</f>
        <v>Puszczykowo2.</v>
      </c>
      <c r="E21" s="81">
        <f t="shared" si="1"/>
        <v>42.5000021</v>
      </c>
      <c r="O21" s="75">
        <f t="shared" si="2"/>
        <v>30.0000027</v>
      </c>
      <c r="P21" s="73" t="str">
        <f>PROTOKOŁY!B19</f>
        <v>Andryszak Kordian</v>
      </c>
      <c r="R21" s="82">
        <f>PROTOKOŁY!L19</f>
        <v>30</v>
      </c>
      <c r="S21" s="82">
        <f t="shared" si="3"/>
        <v>30</v>
      </c>
      <c r="T21" s="73">
        <v>2.6999999999999996E-06</v>
      </c>
      <c r="U21" s="83">
        <v>18</v>
      </c>
    </row>
    <row r="22" spans="2:21" ht="12.75">
      <c r="B22" s="78">
        <v>19</v>
      </c>
      <c r="C22" s="79" t="str">
        <f t="shared" si="0"/>
        <v>Pięta Hubert</v>
      </c>
      <c r="D22" s="80" t="str">
        <f>VLOOKUP(C22,PROTOKOŁY!$B$2:$D$300,3,FALSE)</f>
        <v>SP Suchy Las</v>
      </c>
      <c r="E22" s="81">
        <f t="shared" si="1"/>
        <v>42.0000099</v>
      </c>
      <c r="O22" s="75">
        <f t="shared" si="2"/>
        <v>39.0000028</v>
      </c>
      <c r="P22" s="73" t="str">
        <f>PROTOKOŁY!B20</f>
        <v>Makowski Jakub</v>
      </c>
      <c r="R22" s="82">
        <f>PROTOKOŁY!L20</f>
        <v>39</v>
      </c>
      <c r="S22" s="82">
        <f t="shared" si="3"/>
        <v>39</v>
      </c>
      <c r="T22" s="73">
        <v>2.8E-06</v>
      </c>
      <c r="U22" s="83">
        <v>19</v>
      </c>
    </row>
    <row r="23" spans="2:21" ht="12.75">
      <c r="B23" s="78">
        <v>20</v>
      </c>
      <c r="C23" s="79" t="str">
        <f t="shared" si="0"/>
        <v>Rais Mateusz</v>
      </c>
      <c r="D23" s="80" t="str">
        <f>VLOOKUP(C23,PROTOKOŁY!$B$2:$D$300,3,FALSE)</f>
        <v>SP Wierzonka</v>
      </c>
      <c r="E23" s="81">
        <f t="shared" si="1"/>
        <v>41.5000138</v>
      </c>
      <c r="O23" s="75">
        <f t="shared" si="2"/>
        <v>2.9E-06</v>
      </c>
      <c r="P23" s="73">
        <f>PROTOKOŁY!B21</f>
        <v>0</v>
      </c>
      <c r="R23" s="82">
        <f>PROTOKOŁY!L21</f>
        <v>0</v>
      </c>
      <c r="S23" s="82">
        <f t="shared" si="3"/>
        <v>0</v>
      </c>
      <c r="T23" s="73">
        <v>2.9E-06</v>
      </c>
      <c r="U23" s="83">
        <v>20</v>
      </c>
    </row>
    <row r="24" spans="2:21" ht="12.75">
      <c r="B24" s="78">
        <v>21</v>
      </c>
      <c r="C24" s="79" t="str">
        <f t="shared" si="0"/>
        <v>Polaczyk jkub</v>
      </c>
      <c r="D24" s="80" t="str">
        <f>VLOOKUP(C24,PROTOKOŁY!$B$2:$D$300,3,FALSE)</f>
        <v>SP Lusowo</v>
      </c>
      <c r="E24" s="81">
        <f t="shared" si="1"/>
        <v>41.5000066</v>
      </c>
      <c r="O24" s="75">
        <f t="shared" si="2"/>
        <v>3E-06</v>
      </c>
      <c r="P24" s="73" t="str">
        <f>PROTOKOŁY!B22</f>
        <v>SZKOŁA</v>
      </c>
      <c r="R24" s="82">
        <f>PROTOKOŁY!L22</f>
        <v>0</v>
      </c>
      <c r="S24" s="82">
        <f t="shared" si="3"/>
        <v>0</v>
      </c>
      <c r="T24" s="73">
        <v>3E-06</v>
      </c>
      <c r="U24" s="83">
        <v>21</v>
      </c>
    </row>
    <row r="25" spans="2:21" ht="12.75">
      <c r="B25" s="78">
        <v>22</v>
      </c>
      <c r="C25" s="79" t="str">
        <f t="shared" si="0"/>
        <v>Dylski Karol</v>
      </c>
      <c r="D25" s="80" t="str">
        <f>VLOOKUP(C25,PROTOKOŁY!$B$2:$D$300,3,FALSE)</f>
        <v>SP Suchy Las</v>
      </c>
      <c r="E25" s="81">
        <f t="shared" si="1"/>
        <v>41.0000094</v>
      </c>
      <c r="O25" s="75">
        <f t="shared" si="2"/>
        <v>29.0000031</v>
      </c>
      <c r="P25" s="73" t="str">
        <f>PROTOKOŁY!B23</f>
        <v>Poganowski Maksymilian</v>
      </c>
      <c r="R25" s="82">
        <f>PROTOKOŁY!L23</f>
        <v>29</v>
      </c>
      <c r="S25" s="82">
        <f t="shared" si="3"/>
        <v>29</v>
      </c>
      <c r="T25" s="73">
        <v>3.1E-06</v>
      </c>
      <c r="U25" s="83">
        <v>22</v>
      </c>
    </row>
    <row r="26" spans="2:21" ht="12.75">
      <c r="B26" s="78">
        <v>23</v>
      </c>
      <c r="C26" s="79" t="str">
        <f t="shared" si="0"/>
        <v>Baraniak Mikołaj</v>
      </c>
      <c r="D26" s="80" t="str">
        <f>VLOOKUP(C26,PROTOKOŁY!$B$2:$D$300,3,FALSE)</f>
        <v>SP 2 Mosina</v>
      </c>
      <c r="E26" s="81">
        <f t="shared" si="1"/>
        <v>41.0000046</v>
      </c>
      <c r="O26" s="75">
        <f t="shared" si="2"/>
        <v>33.0000032</v>
      </c>
      <c r="P26" s="73" t="str">
        <f>PROTOKOŁY!B24</f>
        <v>Łagoda Marcel</v>
      </c>
      <c r="R26" s="82">
        <f>PROTOKOŁY!L24</f>
        <v>33</v>
      </c>
      <c r="S26" s="82">
        <f t="shared" si="3"/>
        <v>33</v>
      </c>
      <c r="T26" s="73">
        <v>3.2E-06</v>
      </c>
      <c r="U26" s="83">
        <v>23</v>
      </c>
    </row>
    <row r="27" spans="2:21" ht="12.75">
      <c r="B27" s="78">
        <v>24</v>
      </c>
      <c r="C27" s="79" t="str">
        <f t="shared" si="0"/>
        <v>Kordziński Tomek</v>
      </c>
      <c r="D27" s="80" t="str">
        <f>VLOOKUP(C27,PROTOKOŁY!$B$2:$D$300,3,FALSE)</f>
        <v>SP 3 Luboń</v>
      </c>
      <c r="E27" s="81">
        <f t="shared" si="1"/>
        <v>40.5000101</v>
      </c>
      <c r="O27" s="75">
        <f t="shared" si="2"/>
        <v>33.5000033</v>
      </c>
      <c r="P27" s="73" t="str">
        <f>PROTOKOŁY!B25</f>
        <v>Cyrulewski Szymon</v>
      </c>
      <c r="R27" s="82">
        <f>PROTOKOŁY!L25</f>
        <v>33.5</v>
      </c>
      <c r="S27" s="82">
        <f t="shared" si="3"/>
        <v>33.5</v>
      </c>
      <c r="T27" s="73">
        <v>3.2999999999999997E-06</v>
      </c>
      <c r="U27" s="83">
        <v>24</v>
      </c>
    </row>
    <row r="28" spans="2:21" ht="12.75">
      <c r="B28" s="78">
        <v>25</v>
      </c>
      <c r="C28" s="79" t="str">
        <f t="shared" si="0"/>
        <v>Szweda Aleksandra</v>
      </c>
      <c r="D28" s="80" t="str">
        <f>VLOOKUP(C28,PROTOKOŁY!$B$2:$D$300,3,FALSE)</f>
        <v>SP Ceradz Kościelny</v>
      </c>
      <c r="E28" s="81">
        <f t="shared" si="1"/>
        <v>40.0000144</v>
      </c>
      <c r="O28" s="75">
        <f t="shared" si="2"/>
        <v>34.0000034</v>
      </c>
      <c r="P28" s="73" t="str">
        <f>PROTOKOŁY!B26</f>
        <v>Jankowski Kasper</v>
      </c>
      <c r="R28" s="82">
        <f>PROTOKOŁY!L26</f>
        <v>34</v>
      </c>
      <c r="S28" s="82">
        <f t="shared" si="3"/>
        <v>34</v>
      </c>
      <c r="T28" s="73">
        <v>3.3999999999999996E-06</v>
      </c>
      <c r="U28" s="83">
        <v>25</v>
      </c>
    </row>
    <row r="29" spans="2:21" ht="12.75">
      <c r="B29" s="78">
        <v>26</v>
      </c>
      <c r="C29" s="79" t="str">
        <f t="shared" si="0"/>
        <v>Sawicki Miłosz</v>
      </c>
      <c r="D29" s="80" t="str">
        <f>VLOOKUP(C29,PROTOKOŁY!$B$2:$D$300,3,FALSE)</f>
        <v>SP Lusowo</v>
      </c>
      <c r="E29" s="81">
        <f t="shared" si="1"/>
        <v>40.0000067</v>
      </c>
      <c r="O29" s="75">
        <f t="shared" si="2"/>
        <v>30.5000035</v>
      </c>
      <c r="P29" s="73" t="str">
        <f>PROTOKOŁY!B27</f>
        <v>Rataj Adrian</v>
      </c>
      <c r="R29" s="82">
        <f>PROTOKOŁY!L27</f>
        <v>30.5</v>
      </c>
      <c r="S29" s="82">
        <f t="shared" si="3"/>
        <v>30.5</v>
      </c>
      <c r="T29" s="73">
        <v>3.4999999999999995E-06</v>
      </c>
      <c r="U29" s="83">
        <v>26</v>
      </c>
    </row>
    <row r="30" spans="2:21" ht="12.75">
      <c r="B30" s="78">
        <v>27</v>
      </c>
      <c r="C30" s="79" t="str">
        <f t="shared" si="0"/>
        <v>Leśniewicz Bartosz</v>
      </c>
      <c r="D30" s="80" t="str">
        <f>VLOOKUP(C30,PROTOKOŁY!$B$2:$D$300,3,FALSE)</f>
        <v>SP 1 Mosina</v>
      </c>
      <c r="E30" s="81">
        <f t="shared" si="1"/>
        <v>40.0000057</v>
      </c>
      <c r="O30" s="75">
        <f t="shared" si="2"/>
        <v>30.0000036</v>
      </c>
      <c r="P30" s="73" t="str">
        <f>PROTOKOŁY!B28</f>
        <v>Cyrulewski Kuba</v>
      </c>
      <c r="R30" s="82">
        <f>PROTOKOŁY!L28</f>
        <v>30</v>
      </c>
      <c r="S30" s="82">
        <f t="shared" si="3"/>
        <v>30</v>
      </c>
      <c r="T30" s="73">
        <v>3.5999999999999994E-06</v>
      </c>
      <c r="U30" s="83">
        <v>27</v>
      </c>
    </row>
    <row r="31" spans="2:21" ht="12.75">
      <c r="B31" s="78">
        <v>28</v>
      </c>
      <c r="C31" s="79" t="str">
        <f t="shared" si="0"/>
        <v>Malinowski Dastin</v>
      </c>
      <c r="D31" s="80" t="str">
        <f>VLOOKUP(C31,PROTOKOŁY!$B$2:$D$300,3,FALSE)</f>
        <v>SP 5 Swarzędz</v>
      </c>
      <c r="E31" s="81">
        <f t="shared" si="1"/>
        <v>39.5000088</v>
      </c>
      <c r="O31" s="75">
        <f t="shared" si="2"/>
        <v>3.7E-06</v>
      </c>
      <c r="P31" s="73" t="str">
        <f>PROTOKOŁY!B29</f>
        <v>SZKOŁA</v>
      </c>
      <c r="R31" s="82">
        <f>PROTOKOŁY!L29</f>
        <v>0</v>
      </c>
      <c r="S31" s="82">
        <f t="shared" si="3"/>
        <v>0</v>
      </c>
      <c r="T31" s="73">
        <v>3.7E-06</v>
      </c>
      <c r="U31" s="83">
        <v>28</v>
      </c>
    </row>
    <row r="32" spans="2:21" ht="12.75">
      <c r="B32" s="78">
        <v>29</v>
      </c>
      <c r="C32" s="79" t="str">
        <f t="shared" si="0"/>
        <v>Lipiak Jacek</v>
      </c>
      <c r="D32" s="80" t="str">
        <f>VLOOKUP(C32,PROTOKOŁY!$B$2:$D$300,3,FALSE)</f>
        <v>SP 1 Mosina</v>
      </c>
      <c r="E32" s="81">
        <f t="shared" si="1"/>
        <v>39.5000056</v>
      </c>
      <c r="O32" s="75">
        <f t="shared" si="2"/>
        <v>49.5000038</v>
      </c>
      <c r="P32" s="73" t="str">
        <f>PROTOKOŁY!B30</f>
        <v>Młynarczyk Filip</v>
      </c>
      <c r="R32" s="82">
        <f>PROTOKOŁY!L30</f>
        <v>49.5</v>
      </c>
      <c r="S32" s="82">
        <f t="shared" si="3"/>
        <v>49.5</v>
      </c>
      <c r="T32" s="73">
        <v>3.8E-06</v>
      </c>
      <c r="U32" s="83">
        <v>29</v>
      </c>
    </row>
    <row r="33" spans="2:21" ht="12.75">
      <c r="B33" s="78">
        <v>30</v>
      </c>
      <c r="C33" s="79" t="str">
        <f t="shared" si="0"/>
        <v>Broda Damian</v>
      </c>
      <c r="D33" s="80" t="str">
        <f>VLOOKUP(C33,PROTOKOŁY!$B$2:$D$300,3,FALSE)</f>
        <v>Puszczykowo1.</v>
      </c>
      <c r="E33" s="81">
        <f t="shared" si="1"/>
        <v>39.5000013</v>
      </c>
      <c r="O33" s="75">
        <f t="shared" si="2"/>
        <v>34.5000039</v>
      </c>
      <c r="P33" s="73" t="str">
        <f>PROTOKOŁY!B31</f>
        <v>Gabski Tymoteusz</v>
      </c>
      <c r="R33" s="82">
        <f>PROTOKOŁY!L31</f>
        <v>34.5</v>
      </c>
      <c r="S33" s="82">
        <f t="shared" si="3"/>
        <v>34.5</v>
      </c>
      <c r="T33" s="73">
        <v>3.9E-06</v>
      </c>
      <c r="U33" s="83">
        <v>30</v>
      </c>
    </row>
    <row r="34" spans="2:21" ht="12.75">
      <c r="B34" s="78">
        <v>31</v>
      </c>
      <c r="C34" s="79" t="str">
        <f t="shared" si="0"/>
        <v>Senkiewicz Bartosz</v>
      </c>
      <c r="D34" s="80" t="str">
        <f>VLOOKUP(C34,PROTOKOŁY!$B$2:$D$300,3,FALSE)</f>
        <v>SP Modrze</v>
      </c>
      <c r="E34" s="81">
        <f t="shared" si="1"/>
        <v>39.0000123</v>
      </c>
      <c r="O34" s="75">
        <f t="shared" si="2"/>
        <v>24.000004</v>
      </c>
      <c r="P34" s="73" t="str">
        <f>PROTOKOŁY!B32</f>
        <v>Sobiak Oliwier</v>
      </c>
      <c r="R34" s="82">
        <f>PROTOKOŁY!L32</f>
        <v>24</v>
      </c>
      <c r="S34" s="82">
        <f t="shared" si="3"/>
        <v>24</v>
      </c>
      <c r="T34" s="73">
        <v>4E-06</v>
      </c>
      <c r="U34" s="83">
        <v>31</v>
      </c>
    </row>
    <row r="35" spans="2:21" ht="12.75">
      <c r="B35" s="78">
        <v>32</v>
      </c>
      <c r="C35" s="79" t="str">
        <f t="shared" si="0"/>
        <v>Kleczka Jakub</v>
      </c>
      <c r="D35" s="80" t="str">
        <f>VLOOKUP(C35,PROTOKOŁY!$B$2:$D$300,3,FALSE)</f>
        <v>SP 3 Luboń</v>
      </c>
      <c r="E35" s="81">
        <f t="shared" si="1"/>
        <v>39.0000103</v>
      </c>
      <c r="O35" s="75">
        <f t="shared" si="2"/>
        <v>38.5000041</v>
      </c>
      <c r="P35" s="73" t="str">
        <f>PROTOKOŁY!B33</f>
        <v>Bladocha Adrian</v>
      </c>
      <c r="R35" s="82">
        <f>PROTOKOŁY!L33</f>
        <v>38.5</v>
      </c>
      <c r="S35" s="82">
        <f t="shared" si="3"/>
        <v>38.5</v>
      </c>
      <c r="T35" s="73">
        <v>4.1E-06</v>
      </c>
      <c r="U35" s="83">
        <v>32</v>
      </c>
    </row>
    <row r="36" spans="2:21" ht="12.75">
      <c r="B36" s="78">
        <v>33</v>
      </c>
      <c r="C36" s="79" t="str">
        <f t="shared" si="0"/>
        <v>Kolwicz Jan</v>
      </c>
      <c r="D36" s="80" t="str">
        <f>VLOOKUP(C36,PROTOKOŁY!$B$2:$D$300,3,FALSE)</f>
        <v>SP Suchy Las</v>
      </c>
      <c r="E36" s="81">
        <f t="shared" si="1"/>
        <v>39.0000098</v>
      </c>
      <c r="O36" s="75">
        <f t="shared" si="2"/>
        <v>42.5000042</v>
      </c>
      <c r="P36" s="73" t="str">
        <f>PROTOKOŁY!B34</f>
        <v>Pabisiak Krystian</v>
      </c>
      <c r="R36" s="82">
        <f>PROTOKOŁY!L34</f>
        <v>42.5</v>
      </c>
      <c r="S36" s="82">
        <f t="shared" si="3"/>
        <v>42.5</v>
      </c>
      <c r="T36" s="73">
        <v>4.2E-06</v>
      </c>
      <c r="U36" s="83">
        <v>33</v>
      </c>
    </row>
    <row r="37" spans="2:21" ht="12.75">
      <c r="B37" s="78">
        <v>34</v>
      </c>
      <c r="C37" s="79" t="str">
        <f t="shared" si="0"/>
        <v>Gębski Wojciech</v>
      </c>
      <c r="D37" s="80" t="str">
        <f>VLOOKUP(C37,PROTOKOŁY!$B$2:$D$300,3,FALSE)</f>
        <v>SP Krosno</v>
      </c>
      <c r="E37" s="81">
        <f t="shared" si="1"/>
        <v>39.0000083</v>
      </c>
      <c r="O37" s="75">
        <f t="shared" si="2"/>
        <v>4.2999999999999995E-06</v>
      </c>
      <c r="P37" s="73">
        <f>PROTOKOŁY!B35</f>
        <v>0</v>
      </c>
      <c r="R37" s="82">
        <f>PROTOKOŁY!L35</f>
        <v>0</v>
      </c>
      <c r="S37" s="82">
        <f t="shared" si="3"/>
        <v>0</v>
      </c>
      <c r="T37" s="73">
        <v>4.2999999999999995E-06</v>
      </c>
      <c r="U37" s="83">
        <v>34</v>
      </c>
    </row>
    <row r="38" spans="2:21" ht="12.75">
      <c r="B38" s="78">
        <v>35</v>
      </c>
      <c r="C38" s="79" t="str">
        <f t="shared" si="0"/>
        <v>Demut Mikołaj</v>
      </c>
      <c r="D38" s="80" t="str">
        <f>VLOOKUP(C38,PROTOKOŁY!$B$2:$D$300,3,FALSE)</f>
        <v>SP 1 Mosina</v>
      </c>
      <c r="E38" s="81">
        <f t="shared" si="1"/>
        <v>39.0000053</v>
      </c>
      <c r="O38" s="75">
        <f t="shared" si="2"/>
        <v>4.399999999999999E-06</v>
      </c>
      <c r="P38" s="73" t="str">
        <f>PROTOKOŁY!B36</f>
        <v>SZKOŁA</v>
      </c>
      <c r="R38" s="82">
        <f>PROTOKOŁY!L36</f>
        <v>0</v>
      </c>
      <c r="S38" s="82">
        <f t="shared" si="3"/>
        <v>0</v>
      </c>
      <c r="T38" s="73">
        <v>4.399999999999999E-06</v>
      </c>
      <c r="U38" s="83">
        <v>35</v>
      </c>
    </row>
    <row r="39" spans="2:21" ht="12.75">
      <c r="B39" s="78">
        <v>36</v>
      </c>
      <c r="C39" s="79" t="str">
        <f t="shared" si="0"/>
        <v>Makowski Jakub</v>
      </c>
      <c r="D39" s="80" t="str">
        <f>VLOOKUP(C39,PROTOKOŁY!$B$2:$D$300,3,FALSE)</f>
        <v>SP Kostrzyn</v>
      </c>
      <c r="E39" s="81">
        <f t="shared" si="1"/>
        <v>39.0000028</v>
      </c>
      <c r="O39" s="75">
        <f t="shared" si="2"/>
        <v>35.0000045</v>
      </c>
      <c r="P39" s="73" t="str">
        <f>PROTOKOŁY!B37</f>
        <v>Wróblewski Daniel</v>
      </c>
      <c r="R39" s="82">
        <f>PROTOKOŁY!L37</f>
        <v>35</v>
      </c>
      <c r="S39" s="82">
        <f t="shared" si="3"/>
        <v>35</v>
      </c>
      <c r="T39" s="73">
        <v>4.5E-06</v>
      </c>
      <c r="U39" s="83">
        <v>36</v>
      </c>
    </row>
    <row r="40" spans="2:21" ht="12.75">
      <c r="B40" s="78">
        <v>37</v>
      </c>
      <c r="C40" s="79" t="str">
        <f t="shared" si="0"/>
        <v>Szmyt Stanisław</v>
      </c>
      <c r="D40" s="80" t="str">
        <f>VLOOKUP(C40,PROTOKOŁY!$B$2:$D$300,3,FALSE)</f>
        <v>SP 2 Mosina</v>
      </c>
      <c r="E40" s="81">
        <f t="shared" si="1"/>
        <v>38.5000049</v>
      </c>
      <c r="O40" s="75">
        <f t="shared" si="2"/>
        <v>41.0000046</v>
      </c>
      <c r="P40" s="73" t="str">
        <f>PROTOKOŁY!B38</f>
        <v>Baraniak Mikołaj</v>
      </c>
      <c r="R40" s="82">
        <f>PROTOKOŁY!L38</f>
        <v>41</v>
      </c>
      <c r="S40" s="82">
        <f t="shared" si="3"/>
        <v>41</v>
      </c>
      <c r="T40" s="73">
        <v>4.6E-06</v>
      </c>
      <c r="U40" s="83">
        <v>37</v>
      </c>
    </row>
    <row r="41" spans="2:21" ht="12.75">
      <c r="B41" s="78">
        <v>38</v>
      </c>
      <c r="C41" s="79" t="str">
        <f t="shared" si="0"/>
        <v>Bladocha Adrian</v>
      </c>
      <c r="D41" s="80" t="str">
        <f>VLOOKUP(C41,PROTOKOŁY!$B$2:$D$300,3,FALSE)</f>
        <v>SP 1 Kórnik</v>
      </c>
      <c r="E41" s="81">
        <f t="shared" si="1"/>
        <v>38.5000041</v>
      </c>
      <c r="O41" s="75">
        <f t="shared" si="2"/>
        <v>35.0000047</v>
      </c>
      <c r="P41" s="73" t="str">
        <f>PROTOKOŁY!B39</f>
        <v>Rozmiarek Mikołaj</v>
      </c>
      <c r="R41" s="82">
        <f>PROTOKOŁY!L39</f>
        <v>35</v>
      </c>
      <c r="S41" s="82">
        <f t="shared" si="3"/>
        <v>35</v>
      </c>
      <c r="T41" s="73">
        <v>4.7E-06</v>
      </c>
      <c r="U41" s="83">
        <v>38</v>
      </c>
    </row>
    <row r="42" spans="2:21" ht="12.75">
      <c r="B42" s="78">
        <v>39</v>
      </c>
      <c r="C42" s="79" t="str">
        <f t="shared" si="0"/>
        <v>Rembowski Jerzy</v>
      </c>
      <c r="D42" s="80" t="str">
        <f>VLOOKUP(C42,PROTOKOŁY!$B$2:$D$300,3,FALSE)</f>
        <v>Puszczykowo2.</v>
      </c>
      <c r="E42" s="81">
        <f t="shared" si="1"/>
        <v>38.5000019</v>
      </c>
      <c r="O42" s="75">
        <f t="shared" si="2"/>
        <v>25.0000048</v>
      </c>
      <c r="P42" s="73" t="str">
        <f>PROTOKOŁY!B40</f>
        <v>Szulakiewicz Maurycy</v>
      </c>
      <c r="R42" s="82">
        <f>PROTOKOŁY!L40</f>
        <v>25</v>
      </c>
      <c r="S42" s="82">
        <f t="shared" si="3"/>
        <v>25</v>
      </c>
      <c r="T42" s="73">
        <v>4.8E-06</v>
      </c>
      <c r="U42" s="83">
        <v>39</v>
      </c>
    </row>
    <row r="43" spans="2:21" ht="12.75">
      <c r="B43" s="78">
        <v>40</v>
      </c>
      <c r="C43" s="79" t="str">
        <f t="shared" si="0"/>
        <v>Popławski Marcin</v>
      </c>
      <c r="D43" s="80" t="str">
        <f>VLOOKUP(C43,PROTOKOŁY!$B$2:$D$300,3,FALSE)</f>
        <v>Puszczykowo1.</v>
      </c>
      <c r="E43" s="81">
        <f t="shared" si="1"/>
        <v>38.5000011</v>
      </c>
      <c r="O43" s="75">
        <f t="shared" si="2"/>
        <v>38.5000049</v>
      </c>
      <c r="P43" s="73" t="str">
        <f>PROTOKOŁY!B41</f>
        <v>Szmyt Stanisław</v>
      </c>
      <c r="R43" s="82">
        <f>PROTOKOŁY!L41</f>
        <v>38.5</v>
      </c>
      <c r="S43" s="82">
        <f t="shared" si="3"/>
        <v>38.5</v>
      </c>
      <c r="T43" s="73">
        <v>4.9E-06</v>
      </c>
      <c r="U43" s="83">
        <v>40</v>
      </c>
    </row>
    <row r="44" spans="2:21" ht="12.75">
      <c r="B44" s="78">
        <v>41</v>
      </c>
      <c r="C44" s="79" t="str">
        <f t="shared" si="0"/>
        <v>Szymański Eryk</v>
      </c>
      <c r="D44" s="80" t="str">
        <f>VLOOKUP(C44,PROTOKOŁY!$B$2:$D$300,3,FALSE)</f>
        <v>SP Ceradz Kościelny</v>
      </c>
      <c r="E44" s="81">
        <f t="shared" si="1"/>
        <v>38.0000146</v>
      </c>
      <c r="O44" s="75">
        <f t="shared" si="2"/>
        <v>37.000005</v>
      </c>
      <c r="P44" s="73" t="str">
        <f>PROTOKOŁY!B42</f>
        <v>Kabaciński Patryk</v>
      </c>
      <c r="R44" s="82">
        <f>PROTOKOŁY!L42</f>
        <v>37</v>
      </c>
      <c r="S44" s="82">
        <f t="shared" si="3"/>
        <v>37</v>
      </c>
      <c r="T44" s="73">
        <v>4.9999999999999996E-06</v>
      </c>
      <c r="U44" s="83">
        <v>41</v>
      </c>
    </row>
    <row r="45" spans="2:21" ht="12.75">
      <c r="B45" s="78">
        <v>42</v>
      </c>
      <c r="C45" s="79" t="str">
        <f t="shared" si="0"/>
        <v>Szcześniak Oliwier</v>
      </c>
      <c r="D45" s="80" t="str">
        <f>VLOOKUP(C45,PROTOKOŁY!$B$2:$D$300,3,FALSE)</f>
        <v>SP Wierzonka</v>
      </c>
      <c r="E45" s="81">
        <f t="shared" si="1"/>
        <v>38.0000137</v>
      </c>
      <c r="O45" s="75">
        <f t="shared" si="2"/>
        <v>5.0999999999999995E-06</v>
      </c>
      <c r="P45" s="73" t="str">
        <f>PROTOKOŁY!B43</f>
        <v>SZKOŁA</v>
      </c>
      <c r="R45" s="82">
        <f>PROTOKOŁY!L43</f>
        <v>0</v>
      </c>
      <c r="S45" s="82">
        <f t="shared" si="3"/>
        <v>0</v>
      </c>
      <c r="T45" s="73">
        <v>5.0999999999999995E-06</v>
      </c>
      <c r="U45" s="83">
        <v>42</v>
      </c>
    </row>
    <row r="46" spans="2:21" ht="12.75">
      <c r="B46" s="78">
        <v>43</v>
      </c>
      <c r="C46" s="79" t="str">
        <f t="shared" si="0"/>
        <v>Idziak Wiktor</v>
      </c>
      <c r="D46" s="80" t="str">
        <f>VLOOKUP(C46,PROTOKOŁY!$B$2:$D$300,3,FALSE)</f>
        <v>SP 2 Luboń</v>
      </c>
      <c r="E46" s="81">
        <f t="shared" si="1"/>
        <v>37.0000108</v>
      </c>
      <c r="O46" s="75">
        <f t="shared" si="2"/>
        <v>45.5000052</v>
      </c>
      <c r="P46" s="73" t="str">
        <f>PROTOKOŁY!B44</f>
        <v>Tobys Przemysław</v>
      </c>
      <c r="R46" s="82">
        <f>PROTOKOŁY!L44</f>
        <v>45.5</v>
      </c>
      <c r="S46" s="82">
        <f t="shared" si="3"/>
        <v>45.5</v>
      </c>
      <c r="T46" s="73">
        <v>5.199999999999999E-06</v>
      </c>
      <c r="U46" s="83">
        <v>43</v>
      </c>
    </row>
    <row r="47" spans="2:21" ht="12.75">
      <c r="B47" s="78">
        <v>44</v>
      </c>
      <c r="C47" s="79" t="str">
        <f t="shared" si="0"/>
        <v>Cholenicki Piotr</v>
      </c>
      <c r="D47" s="80" t="str">
        <f>VLOOKUP(C47,PROTOKOŁY!$B$2:$D$300,3,FALSE)</f>
        <v>SP 5 Swarzędz</v>
      </c>
      <c r="E47" s="81">
        <f t="shared" si="1"/>
        <v>37.0000091</v>
      </c>
      <c r="O47" s="75">
        <f t="shared" si="2"/>
        <v>39.0000053</v>
      </c>
      <c r="P47" s="73" t="str">
        <f>PROTOKOŁY!B45</f>
        <v>Demut Mikołaj</v>
      </c>
      <c r="R47" s="82">
        <f>PROTOKOŁY!L45</f>
        <v>39</v>
      </c>
      <c r="S47" s="82">
        <f t="shared" si="3"/>
        <v>39</v>
      </c>
      <c r="T47" s="73">
        <v>5.299999999999999E-06</v>
      </c>
      <c r="U47" s="83">
        <v>44</v>
      </c>
    </row>
    <row r="48" spans="2:21" ht="12.75">
      <c r="B48" s="78">
        <v>45</v>
      </c>
      <c r="C48" s="79" t="str">
        <f t="shared" si="0"/>
        <v>Kwitowski Damian</v>
      </c>
      <c r="D48" s="80" t="str">
        <f>VLOOKUP(C48,PROTOKOŁY!$B$2:$D$300,3,FALSE)</f>
        <v>SP 5 Swarzędz</v>
      </c>
      <c r="E48" s="81">
        <f t="shared" si="1"/>
        <v>37.000009</v>
      </c>
      <c r="O48" s="75">
        <f t="shared" si="2"/>
        <v>31.0000054</v>
      </c>
      <c r="P48" s="73" t="str">
        <f>PROTOKOŁY!B46</f>
        <v>Szczepaniak Łukasz</v>
      </c>
      <c r="R48" s="82">
        <f>PROTOKOŁY!L46</f>
        <v>31</v>
      </c>
      <c r="S48" s="82">
        <f t="shared" si="3"/>
        <v>31</v>
      </c>
      <c r="T48" s="73">
        <v>5.4E-06</v>
      </c>
      <c r="U48" s="83">
        <v>45</v>
      </c>
    </row>
    <row r="49" spans="2:21" ht="12.75">
      <c r="B49" s="78">
        <v>46</v>
      </c>
      <c r="C49" s="79" t="str">
        <f t="shared" si="0"/>
        <v>Kabaciński Patryk</v>
      </c>
      <c r="D49" s="80" t="str">
        <f>VLOOKUP(C49,PROTOKOŁY!$B$2:$D$300,3,FALSE)</f>
        <v>SP 2 Mosina</v>
      </c>
      <c r="E49" s="81">
        <f t="shared" si="1"/>
        <v>37.000005</v>
      </c>
      <c r="O49" s="75">
        <f t="shared" si="2"/>
        <v>31.5000055</v>
      </c>
      <c r="P49" s="73" t="str">
        <f>PROTOKOŁY!B47</f>
        <v>Pogonowski Piotr</v>
      </c>
      <c r="R49" s="82">
        <f>PROTOKOŁY!L47</f>
        <v>31.5</v>
      </c>
      <c r="S49" s="82">
        <f t="shared" si="3"/>
        <v>31.5</v>
      </c>
      <c r="T49" s="73">
        <v>5.5E-06</v>
      </c>
      <c r="U49" s="83">
        <v>46</v>
      </c>
    </row>
    <row r="50" spans="2:21" ht="12.75">
      <c r="B50" s="78">
        <v>47</v>
      </c>
      <c r="C50" s="79" t="str">
        <f t="shared" si="0"/>
        <v>Karalus Dawid</v>
      </c>
      <c r="D50" s="80" t="str">
        <f>VLOOKUP(C50,PROTOKOŁY!$B$2:$D$300,3,FALSE)</f>
        <v>SP Kostrzyn</v>
      </c>
      <c r="E50" s="81">
        <f t="shared" si="1"/>
        <v>37.0000024</v>
      </c>
      <c r="O50" s="75">
        <f t="shared" si="2"/>
        <v>39.5000056</v>
      </c>
      <c r="P50" s="73" t="str">
        <f>PROTOKOŁY!B48</f>
        <v>Lipiak Jacek</v>
      </c>
      <c r="R50" s="82">
        <f>PROTOKOŁY!L48</f>
        <v>39.5</v>
      </c>
      <c r="S50" s="82">
        <f t="shared" si="3"/>
        <v>39.5</v>
      </c>
      <c r="T50" s="73">
        <v>5.6E-06</v>
      </c>
      <c r="U50" s="83">
        <v>47</v>
      </c>
    </row>
    <row r="51" spans="2:21" ht="12.75">
      <c r="B51" s="78">
        <v>48</v>
      </c>
      <c r="C51" s="79" t="str">
        <f t="shared" si="0"/>
        <v>Kordziński Szymon</v>
      </c>
      <c r="D51" s="80" t="str">
        <f>VLOOKUP(C51,PROTOKOŁY!$B$2:$D$300,3,FALSE)</f>
        <v>SP 2 Luboń</v>
      </c>
      <c r="E51" s="81">
        <f t="shared" si="1"/>
        <v>36.5000109</v>
      </c>
      <c r="O51" s="75">
        <f t="shared" si="2"/>
        <v>40.0000057</v>
      </c>
      <c r="P51" s="73" t="str">
        <f>PROTOKOŁY!B49</f>
        <v>Leśniewicz Bartosz</v>
      </c>
      <c r="R51" s="82">
        <f>PROTOKOŁY!L49</f>
        <v>40</v>
      </c>
      <c r="S51" s="82">
        <f t="shared" si="3"/>
        <v>40</v>
      </c>
      <c r="T51" s="73">
        <v>5.7E-06</v>
      </c>
      <c r="U51" s="83">
        <v>48</v>
      </c>
    </row>
    <row r="52" spans="2:21" ht="12.75">
      <c r="B52" s="78">
        <v>49</v>
      </c>
      <c r="C52" s="79" t="str">
        <f t="shared" si="0"/>
        <v>Mikołajczak Jakub</v>
      </c>
      <c r="D52" s="80" t="str">
        <f>VLOOKUP(C52,PROTOKOŁY!$B$2:$D$300,3,FALSE)</f>
        <v>Puszczykowo1.</v>
      </c>
      <c r="E52" s="81">
        <f t="shared" si="1"/>
        <v>36.5000015</v>
      </c>
      <c r="O52" s="75">
        <f t="shared" si="2"/>
        <v>5.7999999999999995E-06</v>
      </c>
      <c r="P52" s="73" t="str">
        <f>PROTOKOŁY!B50</f>
        <v>SZKOŁA</v>
      </c>
      <c r="R52" s="82">
        <f>PROTOKOŁY!L50</f>
        <v>0</v>
      </c>
      <c r="S52" s="82">
        <f t="shared" si="3"/>
        <v>0</v>
      </c>
      <c r="T52" s="73">
        <v>5.7999999999999995E-06</v>
      </c>
      <c r="U52" s="83">
        <v>49</v>
      </c>
    </row>
    <row r="53" spans="2:21" ht="12.75">
      <c r="B53" s="78">
        <v>50</v>
      </c>
      <c r="C53" s="79" t="str">
        <f t="shared" si="0"/>
        <v>Dubisz Przemysław</v>
      </c>
      <c r="D53" s="80" t="str">
        <f>VLOOKUP(C53,PROTOKOŁY!$B$2:$D$300,3,FALSE)</f>
        <v>SP Ceradz Kościelny</v>
      </c>
      <c r="E53" s="81">
        <f t="shared" si="1"/>
        <v>36.0000145</v>
      </c>
      <c r="O53" s="75">
        <f t="shared" si="2"/>
        <v>43.0000059</v>
      </c>
      <c r="P53" s="73" t="str">
        <f>PROTOKOŁY!B51</f>
        <v>Jóźwiak Szymon</v>
      </c>
      <c r="R53" s="82">
        <f>PROTOKOŁY!L51</f>
        <v>43</v>
      </c>
      <c r="S53" s="82">
        <f t="shared" si="3"/>
        <v>43</v>
      </c>
      <c r="T53" s="73">
        <v>5.899999999999999E-06</v>
      </c>
      <c r="U53" s="83">
        <v>50</v>
      </c>
    </row>
    <row r="54" spans="2:21" ht="12.75">
      <c r="B54" s="78">
        <v>51</v>
      </c>
      <c r="C54" s="79" t="str">
        <f t="shared" si="0"/>
        <v>Nowak Antek</v>
      </c>
      <c r="D54" s="80" t="str">
        <f>VLOOKUP(C54,PROTOKOŁY!$B$2:$D$300,3,FALSE)</f>
        <v>SP 3 Luboń</v>
      </c>
      <c r="E54" s="81">
        <f t="shared" si="1"/>
        <v>36.0000104</v>
      </c>
      <c r="O54" s="75">
        <f t="shared" si="2"/>
        <v>43.500006</v>
      </c>
      <c r="P54" s="73" t="str">
        <f>PROTOKOŁY!B52</f>
        <v>Śliwiński jakub</v>
      </c>
      <c r="R54" s="82">
        <f>PROTOKOŁY!L52</f>
        <v>43.5</v>
      </c>
      <c r="S54" s="82">
        <f t="shared" si="3"/>
        <v>43.5</v>
      </c>
      <c r="T54" s="73">
        <v>5.999999999999999E-06</v>
      </c>
      <c r="U54" s="83">
        <v>51</v>
      </c>
    </row>
    <row r="55" spans="2:21" ht="12.75">
      <c r="B55" s="78">
        <v>52</v>
      </c>
      <c r="C55" s="79" t="str">
        <f t="shared" si="0"/>
        <v>Koperski Adam</v>
      </c>
      <c r="D55" s="80" t="str">
        <f>VLOOKUP(C55,PROTOKOŁY!$B$2:$D$300,3,FALSE)</f>
        <v>SP Krosno</v>
      </c>
      <c r="E55" s="81">
        <f t="shared" si="1"/>
        <v>36.0000084</v>
      </c>
      <c r="O55" s="75">
        <f t="shared" si="2"/>
        <v>33.5000061</v>
      </c>
      <c r="P55" s="73" t="str">
        <f>PROTOKOŁY!B53</f>
        <v>Żaba Paweł</v>
      </c>
      <c r="R55" s="82">
        <f>PROTOKOŁY!L53</f>
        <v>33.5</v>
      </c>
      <c r="S55" s="82">
        <f t="shared" si="3"/>
        <v>33.5</v>
      </c>
      <c r="T55" s="73">
        <v>6.099999999999999E-06</v>
      </c>
      <c r="U55" s="83">
        <v>52</v>
      </c>
    </row>
    <row r="56" spans="2:21" ht="12.75">
      <c r="B56" s="78">
        <v>53</v>
      </c>
      <c r="C56" s="79" t="str">
        <f t="shared" si="0"/>
        <v>Libera Mikołaj</v>
      </c>
      <c r="D56" s="80" t="str">
        <f>VLOOKUP(C56,PROTOKOŁY!$B$2:$D$300,3,FALSE)</f>
        <v>SP Krosno</v>
      </c>
      <c r="E56" s="81">
        <f t="shared" si="1"/>
        <v>36.0000082</v>
      </c>
      <c r="O56" s="75">
        <f t="shared" si="2"/>
        <v>31.5000062</v>
      </c>
      <c r="P56" s="73" t="str">
        <f>PROTOKOŁY!B54</f>
        <v>Cieniawa Jakub</v>
      </c>
      <c r="R56" s="82">
        <f>PROTOKOŁY!L54</f>
        <v>31.5</v>
      </c>
      <c r="S56" s="82">
        <f t="shared" si="3"/>
        <v>31.5</v>
      </c>
      <c r="T56" s="73">
        <v>6.199999999999999E-06</v>
      </c>
      <c r="U56" s="83">
        <v>53</v>
      </c>
    </row>
    <row r="57" spans="2:21" ht="12.75">
      <c r="B57" s="78">
        <v>54</v>
      </c>
      <c r="C57" s="79" t="str">
        <f t="shared" si="0"/>
        <v>Stachowiak Bartosz</v>
      </c>
      <c r="D57" s="80" t="str">
        <f>VLOOKUP(C57,PROTOKOŁY!$B$2:$D$300,3,FALSE)</f>
        <v>SP Wierzonka</v>
      </c>
      <c r="E57" s="81">
        <f t="shared" si="1"/>
        <v>35.5000141</v>
      </c>
      <c r="O57" s="75">
        <f t="shared" si="2"/>
        <v>28.5000063</v>
      </c>
      <c r="P57" s="73" t="str">
        <f>PROTOKOŁY!B55</f>
        <v>Czekała Antoni</v>
      </c>
      <c r="R57" s="82">
        <f>PROTOKOŁY!L55</f>
        <v>28.5</v>
      </c>
      <c r="S57" s="82">
        <f t="shared" si="3"/>
        <v>28.5</v>
      </c>
      <c r="T57" s="73">
        <v>6.3E-06</v>
      </c>
      <c r="U57" s="83">
        <v>54</v>
      </c>
    </row>
    <row r="58" spans="2:21" ht="12.75">
      <c r="B58" s="78">
        <v>55</v>
      </c>
      <c r="C58" s="79" t="str">
        <f t="shared" si="0"/>
        <v>Martyniak Kamil</v>
      </c>
      <c r="D58" s="80" t="str">
        <f>VLOOKUP(C58,PROTOKOŁY!$B$2:$D$300,3,FALSE)</f>
        <v>SP Wierzonka</v>
      </c>
      <c r="E58" s="81">
        <f t="shared" si="1"/>
        <v>35.5000139</v>
      </c>
      <c r="O58" s="75">
        <f t="shared" si="2"/>
        <v>6.4E-06</v>
      </c>
      <c r="P58" s="73">
        <f>PROTOKOŁY!B56</f>
        <v>0</v>
      </c>
      <c r="R58" s="82">
        <f>PROTOKOŁY!L56</f>
        <v>0</v>
      </c>
      <c r="S58" s="82">
        <f t="shared" si="3"/>
        <v>0</v>
      </c>
      <c r="T58" s="73">
        <v>6.4E-06</v>
      </c>
      <c r="U58" s="83">
        <v>55</v>
      </c>
    </row>
    <row r="59" spans="2:21" ht="12.75">
      <c r="B59" s="78">
        <v>56</v>
      </c>
      <c r="C59" s="79" t="str">
        <f t="shared" si="0"/>
        <v>Lisek Tomasz</v>
      </c>
      <c r="D59" s="80" t="str">
        <f>VLOOKUP(C59,PROTOKOŁY!$B$2:$D$300,3,FALSE)</f>
        <v>SP Suchy Las</v>
      </c>
      <c r="E59" s="81">
        <f t="shared" si="1"/>
        <v>35.5000097</v>
      </c>
      <c r="O59" s="75">
        <f t="shared" si="2"/>
        <v>6.5E-06</v>
      </c>
      <c r="P59" s="73" t="str">
        <f>PROTOKOŁY!B57</f>
        <v>SZKOŁA</v>
      </c>
      <c r="R59" s="82">
        <f>PROTOKOŁY!L57</f>
        <v>0</v>
      </c>
      <c r="S59" s="82">
        <f t="shared" si="3"/>
        <v>0</v>
      </c>
      <c r="T59" s="73">
        <v>6.5E-06</v>
      </c>
      <c r="U59" s="83">
        <v>56</v>
      </c>
    </row>
    <row r="60" spans="2:21" ht="12.75">
      <c r="B60" s="78">
        <v>57</v>
      </c>
      <c r="C60" s="79" t="str">
        <f t="shared" si="0"/>
        <v>Nawrocki Łukasz</v>
      </c>
      <c r="D60" s="80" t="str">
        <f>VLOOKUP(C60,PROTOKOŁY!$B$2:$D$300,3,FALSE)</f>
        <v>SP 2 Murowana Goślina</v>
      </c>
      <c r="E60" s="81">
        <f t="shared" si="1"/>
        <v>35.5000076</v>
      </c>
      <c r="O60" s="75">
        <f t="shared" si="2"/>
        <v>41.5000066</v>
      </c>
      <c r="P60" s="73" t="str">
        <f>PROTOKOŁY!B58</f>
        <v>Polaczyk jkub</v>
      </c>
      <c r="R60" s="82">
        <f>PROTOKOŁY!L58</f>
        <v>41.5</v>
      </c>
      <c r="S60" s="82">
        <f t="shared" si="3"/>
        <v>41.5</v>
      </c>
      <c r="T60" s="73">
        <v>6.5999999999999995E-06</v>
      </c>
      <c r="U60" s="83">
        <v>57</v>
      </c>
    </row>
    <row r="61" spans="2:21" ht="12.75">
      <c r="B61" s="78">
        <v>58</v>
      </c>
      <c r="C61" s="79" t="str">
        <f t="shared" si="0"/>
        <v>Biernacki Jakub</v>
      </c>
      <c r="D61" s="80" t="str">
        <f>VLOOKUP(C61,PROTOKOŁY!$B$2:$D$300,3,FALSE)</f>
        <v>SP 2 Luboń</v>
      </c>
      <c r="E61" s="81">
        <f t="shared" si="1"/>
        <v>35.0000112</v>
      </c>
      <c r="O61" s="75">
        <f t="shared" si="2"/>
        <v>40.0000067</v>
      </c>
      <c r="P61" s="73" t="str">
        <f>PROTOKOŁY!B59</f>
        <v>Sawicki Miłosz</v>
      </c>
      <c r="R61" s="82">
        <f>PROTOKOŁY!L59</f>
        <v>40</v>
      </c>
      <c r="S61" s="82">
        <f t="shared" si="3"/>
        <v>40</v>
      </c>
      <c r="T61" s="73">
        <v>6.699999999999999E-06</v>
      </c>
      <c r="U61" s="83">
        <v>58</v>
      </c>
    </row>
    <row r="62" spans="2:21" ht="12.75">
      <c r="B62" s="78">
        <v>59</v>
      </c>
      <c r="C62" s="79" t="str">
        <f t="shared" si="0"/>
        <v>Michalski Piotr</v>
      </c>
      <c r="D62" s="80" t="str">
        <f>VLOOKUP(C62,PROTOKOŁY!$B$2:$D$300,3,FALSE)</f>
        <v>SP 3 Luboń</v>
      </c>
      <c r="E62" s="81">
        <f t="shared" si="1"/>
        <v>35.0000105</v>
      </c>
      <c r="O62" s="75">
        <f t="shared" si="2"/>
        <v>31.0000068</v>
      </c>
      <c r="P62" s="73" t="str">
        <f>PROTOKOŁY!B60</f>
        <v>Możdżeń Antoni</v>
      </c>
      <c r="R62" s="82">
        <f>PROTOKOŁY!L60</f>
        <v>31</v>
      </c>
      <c r="S62" s="82">
        <f t="shared" si="3"/>
        <v>31</v>
      </c>
      <c r="T62" s="73">
        <v>6.799999999999999E-06</v>
      </c>
      <c r="U62" s="83">
        <v>59</v>
      </c>
    </row>
    <row r="63" spans="2:21" ht="12.75">
      <c r="B63" s="78">
        <v>60</v>
      </c>
      <c r="C63" s="79" t="str">
        <f t="shared" si="0"/>
        <v>Setlak Wojciech</v>
      </c>
      <c r="D63" s="80" t="str">
        <f>VLOOKUP(C63,PROTOKOŁY!$B$2:$D$300,3,FALSE)</f>
        <v>SP Suchy Las</v>
      </c>
      <c r="E63" s="81">
        <f t="shared" si="1"/>
        <v>35.0000095</v>
      </c>
      <c r="O63" s="75">
        <f t="shared" si="2"/>
        <v>32.0000069</v>
      </c>
      <c r="P63" s="73" t="str">
        <f>PROTOKOŁY!B61</f>
        <v>Stolarki Arkadiusz</v>
      </c>
      <c r="R63" s="82">
        <f>PROTOKOŁY!L61</f>
        <v>32</v>
      </c>
      <c r="S63" s="82">
        <f t="shared" si="3"/>
        <v>32</v>
      </c>
      <c r="T63" s="73">
        <v>6.899999999999999E-06</v>
      </c>
      <c r="U63" s="83">
        <v>60</v>
      </c>
    </row>
    <row r="64" spans="2:21" ht="12.75">
      <c r="B64" s="78">
        <v>61</v>
      </c>
      <c r="C64" s="79" t="str">
        <f t="shared" si="0"/>
        <v>Kwitkowski Bartosz</v>
      </c>
      <c r="D64" s="80" t="str">
        <f>VLOOKUP(C64,PROTOKOŁY!$B$2:$D$300,3,FALSE)</f>
        <v>SP Krosno</v>
      </c>
      <c r="E64" s="81">
        <f t="shared" si="1"/>
        <v>35.0000085</v>
      </c>
      <c r="O64" s="75">
        <f t="shared" si="2"/>
        <v>45.000007</v>
      </c>
      <c r="P64" s="73" t="str">
        <f>PROTOKOŁY!B62</f>
        <v>Beszterda Kamil</v>
      </c>
      <c r="R64" s="82">
        <f>PROTOKOŁY!L62</f>
        <v>45</v>
      </c>
      <c r="S64" s="82">
        <f t="shared" si="3"/>
        <v>45</v>
      </c>
      <c r="T64" s="73">
        <v>7E-06</v>
      </c>
      <c r="U64" s="83">
        <v>61</v>
      </c>
    </row>
    <row r="65" spans="2:21" ht="12.75">
      <c r="B65" s="78">
        <v>62</v>
      </c>
      <c r="C65" s="79" t="str">
        <f t="shared" si="0"/>
        <v>Rozmiarek Mikołaj</v>
      </c>
      <c r="D65" s="80" t="str">
        <f>VLOOKUP(C65,PROTOKOŁY!$B$2:$D$300,3,FALSE)</f>
        <v>SP 2 Mosina</v>
      </c>
      <c r="E65" s="81">
        <f t="shared" si="1"/>
        <v>35.0000047</v>
      </c>
      <c r="O65" s="75">
        <f t="shared" si="2"/>
        <v>7.1E-06</v>
      </c>
      <c r="P65" s="73">
        <f>PROTOKOŁY!B63</f>
        <v>0</v>
      </c>
      <c r="R65" s="82">
        <f>PROTOKOŁY!L63</f>
        <v>0</v>
      </c>
      <c r="S65" s="82">
        <f t="shared" si="3"/>
        <v>0</v>
      </c>
      <c r="T65" s="73">
        <v>7.1E-06</v>
      </c>
      <c r="U65" s="83">
        <v>62</v>
      </c>
    </row>
    <row r="66" spans="2:21" ht="12.75">
      <c r="B66" s="78">
        <v>63</v>
      </c>
      <c r="C66" s="79" t="str">
        <f t="shared" si="0"/>
        <v>Wróblewski Daniel</v>
      </c>
      <c r="D66" s="80" t="str">
        <f>VLOOKUP(C66,PROTOKOŁY!$B$2:$D$300,3,FALSE)</f>
        <v>SP 2 Mosina</v>
      </c>
      <c r="E66" s="81">
        <f t="shared" si="1"/>
        <v>35.0000045</v>
      </c>
      <c r="O66" s="75">
        <f t="shared" si="2"/>
        <v>7.2E-06</v>
      </c>
      <c r="P66" s="73" t="str">
        <f>PROTOKOŁY!B64</f>
        <v>SZKOŁA</v>
      </c>
      <c r="R66" s="82">
        <f>PROTOKOŁY!L64</f>
        <v>0</v>
      </c>
      <c r="S66" s="82">
        <f t="shared" si="3"/>
        <v>0</v>
      </c>
      <c r="T66" s="73">
        <v>7.2E-06</v>
      </c>
      <c r="U66" s="83">
        <v>63</v>
      </c>
    </row>
    <row r="67" spans="2:21" ht="12.75">
      <c r="B67" s="78">
        <v>64</v>
      </c>
      <c r="C67" s="79" t="str">
        <f t="shared" si="0"/>
        <v>Wojrzowski Hubert</v>
      </c>
      <c r="D67" s="80" t="str">
        <f>VLOOKUP(C67,PROTOKOŁY!$B$2:$D$300,3,FALSE)</f>
        <v>SP Modrze</v>
      </c>
      <c r="E67" s="81">
        <f t="shared" si="1"/>
        <v>34.5000127</v>
      </c>
      <c r="O67" s="75">
        <f t="shared" si="2"/>
        <v>29.0000073</v>
      </c>
      <c r="P67" s="73" t="str">
        <f>PROTOKOŁY!B65</f>
        <v>Błachowiak Mateusz</v>
      </c>
      <c r="R67" s="82">
        <f>PROTOKOŁY!L65</f>
        <v>29</v>
      </c>
      <c r="S67" s="82">
        <f t="shared" si="3"/>
        <v>29</v>
      </c>
      <c r="T67" s="73">
        <v>7.2999999999999996E-06</v>
      </c>
      <c r="U67" s="83">
        <v>64</v>
      </c>
    </row>
    <row r="68" spans="2:21" ht="12.75">
      <c r="B68" s="78">
        <v>65</v>
      </c>
      <c r="C68" s="79" t="str">
        <f aca="true" t="shared" si="4" ref="C68:C131">VLOOKUP(E68,O$4:P$260,2,FALSE)</f>
        <v>Ryżak Jakub</v>
      </c>
      <c r="D68" s="80" t="str">
        <f>VLOOKUP(C68,PROTOKOŁY!$B$2:$D$300,3,FALSE)</f>
        <v>SP 3 Luboń</v>
      </c>
      <c r="E68" s="81">
        <f t="shared" si="1"/>
        <v>34.5000102</v>
      </c>
      <c r="O68" s="75">
        <f t="shared" si="2"/>
        <v>30.5000074</v>
      </c>
      <c r="P68" s="73" t="str">
        <f>PROTOKOŁY!B66</f>
        <v>Zachwyc Marcel</v>
      </c>
      <c r="R68" s="82">
        <f>PROTOKOŁY!L66</f>
        <v>30.5</v>
      </c>
      <c r="S68" s="82">
        <f t="shared" si="3"/>
        <v>30.5</v>
      </c>
      <c r="T68" s="73">
        <v>7.3999999999999995E-06</v>
      </c>
      <c r="U68" s="83">
        <v>65</v>
      </c>
    </row>
    <row r="69" spans="2:21" ht="12.75">
      <c r="B69" s="78">
        <v>66</v>
      </c>
      <c r="C69" s="79" t="str">
        <f t="shared" si="4"/>
        <v>Cur Kacper</v>
      </c>
      <c r="D69" s="80" t="str">
        <f>VLOOKUP(C69,PROTOKOŁY!$B$2:$D$300,3,FALSE)</f>
        <v>SP 2 Murowana Goślina</v>
      </c>
      <c r="E69" s="81">
        <f aca="true" t="shared" si="5" ref="E69:E132">LARGE(O$4:O$260,U69)</f>
        <v>34.5000078</v>
      </c>
      <c r="O69" s="75">
        <f aca="true" t="shared" si="6" ref="O69:O132">S69+T69</f>
        <v>29.5000075</v>
      </c>
      <c r="P69" s="73" t="str">
        <f>PROTOKOŁY!B67</f>
        <v>Bromberek Igor</v>
      </c>
      <c r="R69" s="82">
        <f>PROTOKOŁY!L67</f>
        <v>29.5</v>
      </c>
      <c r="S69" s="82">
        <f aca="true" t="shared" si="7" ref="S69:S132">R69</f>
        <v>29.5</v>
      </c>
      <c r="T69" s="73">
        <v>7.499999999999999E-06</v>
      </c>
      <c r="U69" s="83">
        <v>66</v>
      </c>
    </row>
    <row r="70" spans="2:21" ht="12.75">
      <c r="B70" s="78">
        <v>67</v>
      </c>
      <c r="C70" s="79" t="str">
        <f t="shared" si="4"/>
        <v>Gabski Tymoteusz</v>
      </c>
      <c r="D70" s="80" t="str">
        <f>VLOOKUP(C70,PROTOKOŁY!$B$2:$D$300,3,FALSE)</f>
        <v>SP 1 Kórnik</v>
      </c>
      <c r="E70" s="81">
        <f t="shared" si="5"/>
        <v>34.5000039</v>
      </c>
      <c r="O70" s="75">
        <f t="shared" si="6"/>
        <v>35.5000076</v>
      </c>
      <c r="P70" s="73" t="str">
        <f>PROTOKOŁY!B68</f>
        <v>Nawrocki Łukasz</v>
      </c>
      <c r="R70" s="82">
        <f>PROTOKOŁY!L68</f>
        <v>35.5</v>
      </c>
      <c r="S70" s="82">
        <f t="shared" si="7"/>
        <v>35.5</v>
      </c>
      <c r="T70" s="73">
        <v>7.599999999999999E-06</v>
      </c>
      <c r="U70" s="83">
        <v>67</v>
      </c>
    </row>
    <row r="71" spans="2:21" ht="12.75">
      <c r="B71" s="78">
        <v>68</v>
      </c>
      <c r="C71" s="79" t="str">
        <f t="shared" si="4"/>
        <v>Walewicz Grzegorz</v>
      </c>
      <c r="D71" s="80" t="str">
        <f>VLOOKUP(C71,PROTOKOŁY!$B$2:$D$300,3,FALSE)</f>
        <v>SP Ceradz Kościelny</v>
      </c>
      <c r="E71" s="81">
        <f t="shared" si="5"/>
        <v>34.0000147</v>
      </c>
      <c r="O71" s="75">
        <f t="shared" si="6"/>
        <v>33.5000077</v>
      </c>
      <c r="P71" s="73" t="str">
        <f>PROTOKOŁY!B69</f>
        <v>Marcinkowski Daniel</v>
      </c>
      <c r="R71" s="82">
        <f>PROTOKOŁY!L69</f>
        <v>33.5</v>
      </c>
      <c r="S71" s="82">
        <f t="shared" si="7"/>
        <v>33.5</v>
      </c>
      <c r="T71" s="73">
        <v>7.699999999999999E-06</v>
      </c>
      <c r="U71" s="83">
        <v>68</v>
      </c>
    </row>
    <row r="72" spans="2:21" ht="12.75">
      <c r="B72" s="78">
        <v>69</v>
      </c>
      <c r="C72" s="79" t="str">
        <f t="shared" si="4"/>
        <v>Kelma Jakub</v>
      </c>
      <c r="D72" s="80" t="str">
        <f>VLOOKUP(C72,PROTOKOŁY!$B$2:$D$300,3,FALSE)</f>
        <v>SP Wierzonka</v>
      </c>
      <c r="E72" s="81">
        <f t="shared" si="5"/>
        <v>34.000014</v>
      </c>
      <c r="O72" s="75">
        <f t="shared" si="6"/>
        <v>34.5000078</v>
      </c>
      <c r="P72" s="73" t="str">
        <f>PROTOKOŁY!B70</f>
        <v>Cur Kacper</v>
      </c>
      <c r="R72" s="82">
        <f>PROTOKOŁY!L70</f>
        <v>34.5</v>
      </c>
      <c r="S72" s="82">
        <f t="shared" si="7"/>
        <v>34.5</v>
      </c>
      <c r="T72" s="73">
        <v>7.8E-06</v>
      </c>
      <c r="U72" s="83">
        <v>69</v>
      </c>
    </row>
    <row r="73" spans="2:21" ht="12.75">
      <c r="B73" s="78">
        <v>70</v>
      </c>
      <c r="C73" s="79" t="str">
        <f t="shared" si="4"/>
        <v>Jankowski Kasper</v>
      </c>
      <c r="D73" s="80" t="str">
        <f>VLOOKUP(C73,PROTOKOŁY!$B$2:$D$300,3,FALSE)</f>
        <v>SP Kórnik Bnin</v>
      </c>
      <c r="E73" s="81">
        <f t="shared" si="5"/>
        <v>34.0000034</v>
      </c>
      <c r="O73" s="75">
        <f t="shared" si="6"/>
        <v>7.9E-06</v>
      </c>
      <c r="P73" s="73" t="str">
        <f>PROTOKOŁY!B71</f>
        <v>SZKOŁA</v>
      </c>
      <c r="R73" s="82">
        <f>PROTOKOŁY!L71</f>
        <v>0</v>
      </c>
      <c r="S73" s="82">
        <f t="shared" si="7"/>
        <v>0</v>
      </c>
      <c r="T73" s="73">
        <v>7.9E-06</v>
      </c>
      <c r="U73" s="83">
        <v>70</v>
      </c>
    </row>
    <row r="74" spans="2:21" ht="12.75">
      <c r="B74" s="78">
        <v>71</v>
      </c>
      <c r="C74" s="79" t="str">
        <f t="shared" si="4"/>
        <v>Szejn Wiktor</v>
      </c>
      <c r="D74" s="80" t="str">
        <f>VLOOKUP(C74,PROTOKOŁY!$B$2:$D$300,3,FALSE)</f>
        <v>Puszczykowo1.</v>
      </c>
      <c r="E74" s="81">
        <f t="shared" si="5"/>
        <v>34.0000014</v>
      </c>
      <c r="O74" s="75">
        <f t="shared" si="6"/>
        <v>28.000008</v>
      </c>
      <c r="P74" s="73" t="str">
        <f>PROTOKOŁY!B72</f>
        <v>Brzuska Jakub</v>
      </c>
      <c r="R74" s="82">
        <f>PROTOKOŁY!L72</f>
        <v>28</v>
      </c>
      <c r="S74" s="82">
        <f t="shared" si="7"/>
        <v>28</v>
      </c>
      <c r="T74" s="73">
        <v>8E-06</v>
      </c>
      <c r="U74" s="83">
        <v>71</v>
      </c>
    </row>
    <row r="75" spans="2:21" ht="12.75">
      <c r="B75" s="78">
        <v>72</v>
      </c>
      <c r="C75" s="79" t="str">
        <f t="shared" si="4"/>
        <v>Marcinkowski Daniel</v>
      </c>
      <c r="D75" s="80" t="str">
        <f>VLOOKUP(C75,PROTOKOŁY!$B$2:$D$300,3,FALSE)</f>
        <v>SP 2 Murowana Goślina</v>
      </c>
      <c r="E75" s="81">
        <f t="shared" si="5"/>
        <v>33.5000077</v>
      </c>
      <c r="O75" s="75">
        <f t="shared" si="6"/>
        <v>53.0000081</v>
      </c>
      <c r="P75" s="73" t="str">
        <f>PROTOKOŁY!B73</f>
        <v>Kufel Patryk</v>
      </c>
      <c r="R75" s="82">
        <f>PROTOKOŁY!L73</f>
        <v>53</v>
      </c>
      <c r="S75" s="82">
        <f t="shared" si="7"/>
        <v>53</v>
      </c>
      <c r="T75" s="73">
        <v>8.1E-06</v>
      </c>
      <c r="U75" s="83">
        <v>72</v>
      </c>
    </row>
    <row r="76" spans="2:21" ht="12.75">
      <c r="B76" s="78">
        <v>73</v>
      </c>
      <c r="C76" s="79" t="str">
        <f t="shared" si="4"/>
        <v>Żaba Paweł</v>
      </c>
      <c r="D76" s="80" t="str">
        <f>VLOOKUP(C76,PROTOKOŁY!$B$2:$D$300,3,FALSE)</f>
        <v>SP Stęszew</v>
      </c>
      <c r="E76" s="81">
        <f t="shared" si="5"/>
        <v>33.5000061</v>
      </c>
      <c r="O76" s="75">
        <f t="shared" si="6"/>
        <v>36.0000082</v>
      </c>
      <c r="P76" s="73" t="str">
        <f>PROTOKOŁY!B74</f>
        <v>Libera Mikołaj</v>
      </c>
      <c r="R76" s="82">
        <f>PROTOKOŁY!L74</f>
        <v>36</v>
      </c>
      <c r="S76" s="82">
        <f t="shared" si="7"/>
        <v>36</v>
      </c>
      <c r="T76" s="73">
        <v>8.2E-06</v>
      </c>
      <c r="U76" s="83">
        <v>73</v>
      </c>
    </row>
    <row r="77" spans="2:21" ht="12.75">
      <c r="B77" s="78">
        <v>74</v>
      </c>
      <c r="C77" s="79" t="str">
        <f t="shared" si="4"/>
        <v>Cyrulewski Szymon</v>
      </c>
      <c r="D77" s="80" t="str">
        <f>VLOOKUP(C77,PROTOKOŁY!$B$2:$D$300,3,FALSE)</f>
        <v>SP Kórnik Bnin</v>
      </c>
      <c r="E77" s="81">
        <f t="shared" si="5"/>
        <v>33.5000033</v>
      </c>
      <c r="O77" s="75">
        <f t="shared" si="6"/>
        <v>39.0000083</v>
      </c>
      <c r="P77" s="73" t="str">
        <f>PROTOKOŁY!B75</f>
        <v>Gębski Wojciech</v>
      </c>
      <c r="R77" s="82">
        <f>PROTOKOŁY!L75</f>
        <v>39</v>
      </c>
      <c r="S77" s="82">
        <f t="shared" si="7"/>
        <v>39</v>
      </c>
      <c r="T77" s="73">
        <v>8.3E-06</v>
      </c>
      <c r="U77" s="83">
        <v>74</v>
      </c>
    </row>
    <row r="78" spans="2:21" ht="12.75">
      <c r="B78" s="78">
        <v>75</v>
      </c>
      <c r="C78" s="79" t="str">
        <f t="shared" si="4"/>
        <v>Just Mikołaj</v>
      </c>
      <c r="D78" s="80" t="str">
        <f>VLOOKUP(C78,PROTOKOŁY!$B$2:$D$300,3,FALSE)</f>
        <v>SP Rokietnica</v>
      </c>
      <c r="E78" s="81">
        <f t="shared" si="5"/>
        <v>33.000012</v>
      </c>
      <c r="O78" s="75">
        <f t="shared" si="6"/>
        <v>36.0000084</v>
      </c>
      <c r="P78" s="73" t="str">
        <f>PROTOKOŁY!B76</f>
        <v>Koperski Adam</v>
      </c>
      <c r="R78" s="82">
        <f>PROTOKOŁY!L76</f>
        <v>36</v>
      </c>
      <c r="S78" s="82">
        <f t="shared" si="7"/>
        <v>36</v>
      </c>
      <c r="T78" s="73">
        <v>8.4E-06</v>
      </c>
      <c r="U78" s="83">
        <v>75</v>
      </c>
    </row>
    <row r="79" spans="2:21" ht="12.75">
      <c r="B79" s="78">
        <v>76</v>
      </c>
      <c r="C79" s="79" t="str">
        <f t="shared" si="4"/>
        <v>Łagoda Marcel</v>
      </c>
      <c r="D79" s="80" t="str">
        <f>VLOOKUP(C79,PROTOKOŁY!$B$2:$D$300,3,FALSE)</f>
        <v>SP Kórnik Bnin</v>
      </c>
      <c r="E79" s="81">
        <f t="shared" si="5"/>
        <v>33.0000032</v>
      </c>
      <c r="O79" s="75">
        <f t="shared" si="6"/>
        <v>35.0000085</v>
      </c>
      <c r="P79" s="73" t="str">
        <f>PROTOKOŁY!B77</f>
        <v>Kwitkowski Bartosz</v>
      </c>
      <c r="R79" s="82">
        <f>PROTOKOŁY!L77</f>
        <v>35</v>
      </c>
      <c r="S79" s="82">
        <f t="shared" si="7"/>
        <v>35</v>
      </c>
      <c r="T79" s="73">
        <v>8.5E-06</v>
      </c>
      <c r="U79" s="83">
        <v>76</v>
      </c>
    </row>
    <row r="80" spans="2:21" ht="12.75">
      <c r="B80" s="78">
        <v>77</v>
      </c>
      <c r="C80" s="79" t="str">
        <f t="shared" si="4"/>
        <v>Januszko Miłosz</v>
      </c>
      <c r="D80" s="80" t="str">
        <f>VLOOKUP(C80,PROTOKOŁY!$B$2:$D$300,3,FALSE)</f>
        <v>SP 3 Luboń</v>
      </c>
      <c r="E80" s="81">
        <f t="shared" si="5"/>
        <v>32.5000106</v>
      </c>
      <c r="O80" s="75">
        <f t="shared" si="6"/>
        <v>8.6E-06</v>
      </c>
      <c r="P80" s="73" t="str">
        <f>PROTOKOŁY!B78</f>
        <v>SZKOŁA</v>
      </c>
      <c r="R80" s="82">
        <f>PROTOKOŁY!L78</f>
        <v>0</v>
      </c>
      <c r="S80" s="82">
        <f t="shared" si="7"/>
        <v>0</v>
      </c>
      <c r="T80" s="73">
        <v>8.6E-06</v>
      </c>
      <c r="U80" s="83">
        <v>77</v>
      </c>
    </row>
    <row r="81" spans="2:21" ht="12.75">
      <c r="B81" s="78">
        <v>78</v>
      </c>
      <c r="C81" s="79" t="str">
        <f t="shared" si="4"/>
        <v>Bąk Hubert</v>
      </c>
      <c r="D81" s="80" t="str">
        <f>VLOOKUP(C81,PROTOKOŁY!$B$2:$D$300,3,FALSE)</f>
        <v>SP Ceradz Kościelny</v>
      </c>
      <c r="E81" s="81">
        <f t="shared" si="5"/>
        <v>32.0000143</v>
      </c>
      <c r="O81" s="75">
        <f t="shared" si="6"/>
        <v>43.0000087</v>
      </c>
      <c r="P81" s="73" t="str">
        <f>PROTOKOŁY!B79</f>
        <v>Miazek Michał</v>
      </c>
      <c r="R81" s="82">
        <f>PROTOKOŁY!L79</f>
        <v>43</v>
      </c>
      <c r="S81" s="82">
        <f t="shared" si="7"/>
        <v>43</v>
      </c>
      <c r="T81" s="73">
        <v>8.7E-06</v>
      </c>
      <c r="U81" s="83">
        <v>78</v>
      </c>
    </row>
    <row r="82" spans="2:21" ht="12.75">
      <c r="B82" s="78">
        <v>79</v>
      </c>
      <c r="C82" s="79" t="str">
        <f t="shared" si="4"/>
        <v>Frąckowiak Mateusz</v>
      </c>
      <c r="D82" s="80" t="str">
        <f>VLOOKUP(C82,PROTOKOŁY!$B$2:$D$300,3,FALSE)</f>
        <v>SP Rokietnica</v>
      </c>
      <c r="E82" s="81">
        <f t="shared" si="5"/>
        <v>32.0000118</v>
      </c>
      <c r="O82" s="75">
        <f t="shared" si="6"/>
        <v>39.5000088</v>
      </c>
      <c r="P82" s="73" t="str">
        <f>PROTOKOŁY!B80</f>
        <v>Malinowski Dastin</v>
      </c>
      <c r="R82" s="82">
        <f>PROTOKOŁY!L80</f>
        <v>39.5</v>
      </c>
      <c r="S82" s="82">
        <f t="shared" si="7"/>
        <v>39.5</v>
      </c>
      <c r="T82" s="73">
        <v>8.8E-06</v>
      </c>
      <c r="U82" s="83">
        <v>79</v>
      </c>
    </row>
    <row r="83" spans="2:21" ht="12.75">
      <c r="B83" s="78">
        <v>80</v>
      </c>
      <c r="C83" s="79" t="str">
        <f t="shared" si="4"/>
        <v>Stolarki Arkadiusz</v>
      </c>
      <c r="D83" s="80" t="str">
        <f>VLOOKUP(C83,PROTOKOŁY!$B$2:$D$300,3,FALSE)</f>
        <v>SP Lusowo</v>
      </c>
      <c r="E83" s="81">
        <f t="shared" si="5"/>
        <v>32.0000069</v>
      </c>
      <c r="O83" s="75">
        <f t="shared" si="6"/>
        <v>29.0000089</v>
      </c>
      <c r="P83" s="73" t="str">
        <f>PROTOKOŁY!B81</f>
        <v>Barłkiewicz Maksymilian</v>
      </c>
      <c r="R83" s="82">
        <f>PROTOKOŁY!L81</f>
        <v>29</v>
      </c>
      <c r="S83" s="82">
        <f t="shared" si="7"/>
        <v>29</v>
      </c>
      <c r="T83" s="73">
        <v>8.9E-06</v>
      </c>
      <c r="U83" s="83">
        <v>80</v>
      </c>
    </row>
    <row r="84" spans="2:21" ht="12.75">
      <c r="B84" s="78">
        <v>81</v>
      </c>
      <c r="C84" s="79" t="str">
        <f t="shared" si="4"/>
        <v>Łukaszewicz Adam</v>
      </c>
      <c r="D84" s="80" t="str">
        <f>VLOOKUP(C84,PROTOKOŁY!$B$2:$D$300,3,FALSE)</f>
        <v>Puszczykowo2.</v>
      </c>
      <c r="E84" s="81">
        <f t="shared" si="5"/>
        <v>32.0000018</v>
      </c>
      <c r="O84" s="75">
        <f t="shared" si="6"/>
        <v>37.000009</v>
      </c>
      <c r="P84" s="73" t="str">
        <f>PROTOKOŁY!B82</f>
        <v>Kwitowski Damian</v>
      </c>
      <c r="R84" s="82">
        <f>PROTOKOŁY!L82</f>
        <v>37</v>
      </c>
      <c r="S84" s="82">
        <f t="shared" si="7"/>
        <v>37</v>
      </c>
      <c r="T84" s="73">
        <v>9E-06</v>
      </c>
      <c r="U84" s="83">
        <v>81</v>
      </c>
    </row>
    <row r="85" spans="2:21" ht="12.75">
      <c r="B85" s="78">
        <v>82</v>
      </c>
      <c r="C85" s="79" t="str">
        <f t="shared" si="4"/>
        <v>Hoszowski Michał</v>
      </c>
      <c r="D85" s="80" t="str">
        <f>VLOOKUP(C85,PROTOKOŁY!$B$2:$D$300,3,FALSE)</f>
        <v>SP Rokietnica</v>
      </c>
      <c r="E85" s="81">
        <f t="shared" si="5"/>
        <v>31.5000119</v>
      </c>
      <c r="O85" s="75">
        <f t="shared" si="6"/>
        <v>37.0000091</v>
      </c>
      <c r="P85" s="73" t="str">
        <f>PROTOKOŁY!B83</f>
        <v>Cholenicki Piotr</v>
      </c>
      <c r="R85" s="82">
        <f>PROTOKOŁY!L83</f>
        <v>37</v>
      </c>
      <c r="S85" s="82">
        <f t="shared" si="7"/>
        <v>37</v>
      </c>
      <c r="T85" s="73">
        <v>9.100000000000001E-06</v>
      </c>
      <c r="U85" s="83">
        <v>82</v>
      </c>
    </row>
    <row r="86" spans="2:21" ht="12.75">
      <c r="B86" s="78">
        <v>83</v>
      </c>
      <c r="C86" s="79" t="str">
        <f t="shared" si="4"/>
        <v>Cieniawa Jakub</v>
      </c>
      <c r="D86" s="80" t="str">
        <f>VLOOKUP(C86,PROTOKOŁY!$B$2:$D$300,3,FALSE)</f>
        <v>SP Stęszew</v>
      </c>
      <c r="E86" s="81">
        <f t="shared" si="5"/>
        <v>31.5000062</v>
      </c>
      <c r="O86" s="75">
        <f t="shared" si="6"/>
        <v>29.5000092</v>
      </c>
      <c r="P86" s="73" t="str">
        <f>PROTOKOŁY!B84</f>
        <v>Jóskowiak Michał</v>
      </c>
      <c r="R86" s="82">
        <f>PROTOKOŁY!L84</f>
        <v>29.5</v>
      </c>
      <c r="S86" s="82">
        <f t="shared" si="7"/>
        <v>29.5</v>
      </c>
      <c r="T86" s="73">
        <v>9.2E-06</v>
      </c>
      <c r="U86" s="83">
        <v>83</v>
      </c>
    </row>
    <row r="87" spans="2:21" ht="12.75">
      <c r="B87" s="78">
        <v>84</v>
      </c>
      <c r="C87" s="79" t="str">
        <f t="shared" si="4"/>
        <v>Pogonowski Piotr</v>
      </c>
      <c r="D87" s="80" t="str">
        <f>VLOOKUP(C87,PROTOKOŁY!$B$2:$D$300,3,FALSE)</f>
        <v>SP 1 Mosina</v>
      </c>
      <c r="E87" s="81">
        <f t="shared" si="5"/>
        <v>31.5000055</v>
      </c>
      <c r="O87" s="75">
        <f t="shared" si="6"/>
        <v>9.3E-06</v>
      </c>
      <c r="P87" s="73" t="str">
        <f>PROTOKOŁY!B85</f>
        <v>SZKOŁA</v>
      </c>
      <c r="R87" s="82">
        <f>PROTOKOŁY!L85</f>
        <v>0</v>
      </c>
      <c r="S87" s="82">
        <f t="shared" si="7"/>
        <v>0</v>
      </c>
      <c r="T87" s="73">
        <v>9.3E-06</v>
      </c>
      <c r="U87" s="83">
        <v>84</v>
      </c>
    </row>
    <row r="88" spans="2:21" ht="12.75">
      <c r="B88" s="78">
        <v>85</v>
      </c>
      <c r="C88" s="79" t="str">
        <f t="shared" si="4"/>
        <v>Białowąs Olek</v>
      </c>
      <c r="D88" s="80" t="str">
        <f>VLOOKUP(C88,PROTOKOŁY!$B$2:$D$300,3,FALSE)</f>
        <v>SP 2 Luboń</v>
      </c>
      <c r="E88" s="81">
        <f t="shared" si="5"/>
        <v>31.0000111</v>
      </c>
      <c r="O88" s="75">
        <f t="shared" si="6"/>
        <v>41.0000094</v>
      </c>
      <c r="P88" s="73" t="str">
        <f>PROTOKOŁY!B86</f>
        <v>Dylski Karol</v>
      </c>
      <c r="R88" s="82">
        <f>PROTOKOŁY!L86</f>
        <v>41</v>
      </c>
      <c r="S88" s="82">
        <f t="shared" si="7"/>
        <v>41</v>
      </c>
      <c r="T88" s="73">
        <v>9.4E-06</v>
      </c>
      <c r="U88" s="83">
        <v>85</v>
      </c>
    </row>
    <row r="89" spans="2:21" ht="12.75">
      <c r="B89" s="78">
        <v>86</v>
      </c>
      <c r="C89" s="79" t="str">
        <f t="shared" si="4"/>
        <v>Możdżeń Antoni</v>
      </c>
      <c r="D89" s="80" t="str">
        <f>VLOOKUP(C89,PROTOKOŁY!$B$2:$D$300,3,FALSE)</f>
        <v>SP Lusowo</v>
      </c>
      <c r="E89" s="81">
        <f t="shared" si="5"/>
        <v>31.0000068</v>
      </c>
      <c r="O89" s="75">
        <f t="shared" si="6"/>
        <v>35.0000095</v>
      </c>
      <c r="P89" s="73" t="str">
        <f>PROTOKOŁY!B87</f>
        <v>Setlak Wojciech</v>
      </c>
      <c r="R89" s="82">
        <f>PROTOKOŁY!L87</f>
        <v>35</v>
      </c>
      <c r="S89" s="82">
        <f t="shared" si="7"/>
        <v>35</v>
      </c>
      <c r="T89" s="73">
        <v>9.5E-06</v>
      </c>
      <c r="U89" s="83">
        <v>86</v>
      </c>
    </row>
    <row r="90" spans="2:21" ht="12.75">
      <c r="B90" s="78">
        <v>87</v>
      </c>
      <c r="C90" s="79" t="str">
        <f t="shared" si="4"/>
        <v>Szczepaniak Łukasz</v>
      </c>
      <c r="D90" s="80" t="str">
        <f>VLOOKUP(C90,PROTOKOŁY!$B$2:$D$300,3,FALSE)</f>
        <v>SP 1 Mosina</v>
      </c>
      <c r="E90" s="81">
        <f t="shared" si="5"/>
        <v>31.0000054</v>
      </c>
      <c r="O90" s="75">
        <f t="shared" si="6"/>
        <v>50.0000096</v>
      </c>
      <c r="P90" s="73" t="str">
        <f>PROTOKOŁY!B88</f>
        <v>Adamczak Mateusz</v>
      </c>
      <c r="R90" s="82">
        <f>PROTOKOŁY!L88</f>
        <v>50</v>
      </c>
      <c r="S90" s="82">
        <f t="shared" si="7"/>
        <v>50</v>
      </c>
      <c r="T90" s="73">
        <v>9.6E-06</v>
      </c>
      <c r="U90" s="83">
        <v>87</v>
      </c>
    </row>
    <row r="91" spans="2:21" ht="12.75">
      <c r="B91" s="78">
        <v>88</v>
      </c>
      <c r="C91" s="79" t="str">
        <f t="shared" si="4"/>
        <v>Braun Filip</v>
      </c>
      <c r="D91" s="80" t="str">
        <f>VLOOKUP(C91,PROTOKOŁY!$B$2:$D$300,3,FALSE)</f>
        <v>SP Rokietnica</v>
      </c>
      <c r="E91" s="81">
        <f t="shared" si="5"/>
        <v>30.5000117</v>
      </c>
      <c r="O91" s="75">
        <f t="shared" si="6"/>
        <v>35.5000097</v>
      </c>
      <c r="P91" s="73" t="str">
        <f>PROTOKOŁY!B89</f>
        <v>Lisek Tomasz</v>
      </c>
      <c r="R91" s="82">
        <f>PROTOKOŁY!L89</f>
        <v>35.5</v>
      </c>
      <c r="S91" s="82">
        <f t="shared" si="7"/>
        <v>35.5</v>
      </c>
      <c r="T91" s="73">
        <v>9.7E-06</v>
      </c>
      <c r="U91" s="83">
        <v>88</v>
      </c>
    </row>
    <row r="92" spans="2:21" ht="12.75">
      <c r="B92" s="78">
        <v>89</v>
      </c>
      <c r="C92" s="79" t="str">
        <f t="shared" si="4"/>
        <v>Zbierski Sebastian</v>
      </c>
      <c r="D92" s="80" t="str">
        <f>VLOOKUP(C92,PROTOKOŁY!$B$2:$D$300,3,FALSE)</f>
        <v>SP Rokietnica</v>
      </c>
      <c r="E92" s="81">
        <f t="shared" si="5"/>
        <v>30.5000116</v>
      </c>
      <c r="O92" s="75">
        <f t="shared" si="6"/>
        <v>39.0000098</v>
      </c>
      <c r="P92" s="73" t="str">
        <f>PROTOKOŁY!B90</f>
        <v>Kolwicz Jan</v>
      </c>
      <c r="R92" s="82">
        <f>PROTOKOŁY!L90</f>
        <v>39</v>
      </c>
      <c r="S92" s="82">
        <f t="shared" si="7"/>
        <v>39</v>
      </c>
      <c r="T92" s="73">
        <v>9.800000000000001E-06</v>
      </c>
      <c r="U92" s="83">
        <v>89</v>
      </c>
    </row>
    <row r="93" spans="2:21" ht="12.75">
      <c r="B93" s="78">
        <v>90</v>
      </c>
      <c r="C93" s="79" t="str">
        <f t="shared" si="4"/>
        <v>Lewicki Jacek</v>
      </c>
      <c r="D93" s="80" t="str">
        <f>VLOOKUP(C93,PROTOKOŁY!$B$2:$D$300,3,FALSE)</f>
        <v>SP 2 Luboń</v>
      </c>
      <c r="E93" s="81">
        <f t="shared" si="5"/>
        <v>30.500011</v>
      </c>
      <c r="O93" s="75">
        <f t="shared" si="6"/>
        <v>42.0000099</v>
      </c>
      <c r="P93" s="73" t="str">
        <f>PROTOKOŁY!B91</f>
        <v>Pięta Hubert</v>
      </c>
      <c r="R93" s="82">
        <f>PROTOKOŁY!L91</f>
        <v>42</v>
      </c>
      <c r="S93" s="82">
        <f t="shared" si="7"/>
        <v>42</v>
      </c>
      <c r="T93" s="73">
        <v>9.9E-06</v>
      </c>
      <c r="U93" s="83">
        <v>90</v>
      </c>
    </row>
    <row r="94" spans="2:21" ht="12.75">
      <c r="B94" s="78">
        <v>91</v>
      </c>
      <c r="C94" s="79" t="str">
        <f t="shared" si="4"/>
        <v>Zachwyc Marcel</v>
      </c>
      <c r="D94" s="80" t="str">
        <f>VLOOKUP(C94,PROTOKOŁY!$B$2:$D$300,3,FALSE)</f>
        <v>SP 2 Murowana Goślina</v>
      </c>
      <c r="E94" s="81">
        <f t="shared" si="5"/>
        <v>30.5000074</v>
      </c>
      <c r="O94" s="75">
        <f t="shared" si="6"/>
        <v>1E-05</v>
      </c>
      <c r="P94" s="73" t="str">
        <f>PROTOKOŁY!B92</f>
        <v>SZKOŁA</v>
      </c>
      <c r="R94" s="82">
        <f>PROTOKOŁY!L92</f>
        <v>0</v>
      </c>
      <c r="S94" s="82">
        <f t="shared" si="7"/>
        <v>0</v>
      </c>
      <c r="T94" s="73">
        <v>1E-05</v>
      </c>
      <c r="U94" s="83">
        <v>91</v>
      </c>
    </row>
    <row r="95" spans="2:21" ht="12.75">
      <c r="B95" s="78">
        <v>92</v>
      </c>
      <c r="C95" s="79" t="str">
        <f t="shared" si="4"/>
        <v>Rataj Adrian</v>
      </c>
      <c r="D95" s="80" t="str">
        <f>VLOOKUP(C95,PROTOKOŁY!$B$2:$D$300,3,FALSE)</f>
        <v>SP Kórnik Bnin</v>
      </c>
      <c r="E95" s="81">
        <f t="shared" si="5"/>
        <v>30.5000035</v>
      </c>
      <c r="O95" s="75">
        <f t="shared" si="6"/>
        <v>40.5000101</v>
      </c>
      <c r="P95" s="73" t="str">
        <f>PROTOKOŁY!B93</f>
        <v>Kordziński Tomek</v>
      </c>
      <c r="R95" s="82">
        <f>PROTOKOŁY!L93</f>
        <v>40.5</v>
      </c>
      <c r="S95" s="82">
        <f t="shared" si="7"/>
        <v>40.5</v>
      </c>
      <c r="T95" s="73">
        <v>1.01E-05</v>
      </c>
      <c r="U95" s="83">
        <v>92</v>
      </c>
    </row>
    <row r="96" spans="2:21" ht="12.75">
      <c r="B96" s="78">
        <v>93</v>
      </c>
      <c r="C96" s="79" t="str">
        <f t="shared" si="4"/>
        <v>Cyrulewski Kuba</v>
      </c>
      <c r="D96" s="80" t="str">
        <f>VLOOKUP(C96,PROTOKOŁY!$B$2:$D$300,3,FALSE)</f>
        <v>SP Kórnik Bnin</v>
      </c>
      <c r="E96" s="81">
        <f t="shared" si="5"/>
        <v>30.0000036</v>
      </c>
      <c r="O96" s="75">
        <f t="shared" si="6"/>
        <v>34.5000102</v>
      </c>
      <c r="P96" s="73" t="str">
        <f>PROTOKOŁY!B94</f>
        <v>Ryżak Jakub</v>
      </c>
      <c r="R96" s="82">
        <f>PROTOKOŁY!L94</f>
        <v>34.5</v>
      </c>
      <c r="S96" s="82">
        <f t="shared" si="7"/>
        <v>34.5</v>
      </c>
      <c r="T96" s="73">
        <v>1.02E-05</v>
      </c>
      <c r="U96" s="83">
        <v>93</v>
      </c>
    </row>
    <row r="97" spans="2:21" ht="12.75">
      <c r="B97" s="78">
        <v>94</v>
      </c>
      <c r="C97" s="79" t="str">
        <f t="shared" si="4"/>
        <v>Andryszak Kordian</v>
      </c>
      <c r="D97" s="80" t="str">
        <f>VLOOKUP(C97,PROTOKOŁY!$B$2:$D$300,3,FALSE)</f>
        <v>SP Kostrzyn</v>
      </c>
      <c r="E97" s="81">
        <f t="shared" si="5"/>
        <v>30.0000027</v>
      </c>
      <c r="O97" s="75">
        <f t="shared" si="6"/>
        <v>39.0000103</v>
      </c>
      <c r="P97" s="73" t="str">
        <f>PROTOKOŁY!B95</f>
        <v>Kleczka Jakub</v>
      </c>
      <c r="R97" s="82">
        <f>PROTOKOŁY!L95</f>
        <v>39</v>
      </c>
      <c r="S97" s="82">
        <f t="shared" si="7"/>
        <v>39</v>
      </c>
      <c r="T97" s="73">
        <v>1.03E-05</v>
      </c>
      <c r="U97" s="83">
        <v>94</v>
      </c>
    </row>
    <row r="98" spans="2:21" ht="12.75">
      <c r="B98" s="78">
        <v>95</v>
      </c>
      <c r="C98" s="79" t="str">
        <f t="shared" si="4"/>
        <v>Starkiewicz Maciej</v>
      </c>
      <c r="D98" s="80" t="str">
        <f>VLOOKUP(C98,PROTOKOŁY!$B$2:$D$300,3,FALSE)</f>
        <v>SP Modrze</v>
      </c>
      <c r="E98" s="81">
        <f t="shared" si="5"/>
        <v>29.5000125</v>
      </c>
      <c r="O98" s="75">
        <f t="shared" si="6"/>
        <v>36.0000104</v>
      </c>
      <c r="P98" s="73" t="str">
        <f>PROTOKOŁY!B96</f>
        <v>Nowak Antek</v>
      </c>
      <c r="R98" s="82">
        <f>PROTOKOŁY!L96</f>
        <v>36</v>
      </c>
      <c r="S98" s="82">
        <f t="shared" si="7"/>
        <v>36</v>
      </c>
      <c r="T98" s="73">
        <v>1.04E-05</v>
      </c>
      <c r="U98" s="83">
        <v>95</v>
      </c>
    </row>
    <row r="99" spans="2:21" ht="12.75">
      <c r="B99" s="78">
        <v>96</v>
      </c>
      <c r="C99" s="79" t="str">
        <f t="shared" si="4"/>
        <v>Kubiak Jakub</v>
      </c>
      <c r="D99" s="80" t="str">
        <f>VLOOKUP(C99,PROTOKOŁY!$B$2:$D$300,3,FALSE)</f>
        <v>SP Rokietnica</v>
      </c>
      <c r="E99" s="81">
        <f t="shared" si="5"/>
        <v>29.5000115</v>
      </c>
      <c r="O99" s="75">
        <f t="shared" si="6"/>
        <v>35.0000105</v>
      </c>
      <c r="P99" s="73" t="str">
        <f>PROTOKOŁY!B97</f>
        <v>Michalski Piotr</v>
      </c>
      <c r="R99" s="82">
        <f>PROTOKOŁY!L97</f>
        <v>35</v>
      </c>
      <c r="S99" s="82">
        <f t="shared" si="7"/>
        <v>35</v>
      </c>
      <c r="T99" s="73">
        <v>1.05E-05</v>
      </c>
      <c r="U99" s="83">
        <v>96</v>
      </c>
    </row>
    <row r="100" spans="2:21" ht="12.75">
      <c r="B100" s="78">
        <v>97</v>
      </c>
      <c r="C100" s="79" t="str">
        <f t="shared" si="4"/>
        <v>Jóskowiak Michał</v>
      </c>
      <c r="D100" s="80" t="str">
        <f>VLOOKUP(C100,PROTOKOŁY!$B$2:$D$300,3,FALSE)</f>
        <v>SP 5 Swarzędz</v>
      </c>
      <c r="E100" s="81">
        <f t="shared" si="5"/>
        <v>29.5000092</v>
      </c>
      <c r="O100" s="75">
        <f t="shared" si="6"/>
        <v>32.5000106</v>
      </c>
      <c r="P100" s="73" t="str">
        <f>PROTOKOŁY!B98</f>
        <v>Januszko Miłosz</v>
      </c>
      <c r="R100" s="82">
        <f>PROTOKOŁY!L98</f>
        <v>32.5</v>
      </c>
      <c r="S100" s="82">
        <f t="shared" si="7"/>
        <v>32.5</v>
      </c>
      <c r="T100" s="73">
        <v>1.06E-05</v>
      </c>
      <c r="U100" s="83">
        <v>97</v>
      </c>
    </row>
    <row r="101" spans="2:21" ht="12.75">
      <c r="B101" s="78">
        <v>98</v>
      </c>
      <c r="C101" s="79" t="str">
        <f t="shared" si="4"/>
        <v>Bromberek Igor</v>
      </c>
      <c r="D101" s="80" t="str">
        <f>VLOOKUP(C101,PROTOKOŁY!$B$2:$D$300,3,FALSE)</f>
        <v>SP 2 Murowana Goślina</v>
      </c>
      <c r="E101" s="81">
        <f t="shared" si="5"/>
        <v>29.5000075</v>
      </c>
      <c r="O101" s="75">
        <f t="shared" si="6"/>
        <v>1.0700000000000001E-05</v>
      </c>
      <c r="P101" s="73" t="str">
        <f>PROTOKOŁY!B99</f>
        <v>SZKOŁA</v>
      </c>
      <c r="R101" s="82">
        <f>PROTOKOŁY!L99</f>
        <v>0</v>
      </c>
      <c r="S101" s="82">
        <f t="shared" si="7"/>
        <v>0</v>
      </c>
      <c r="T101" s="73">
        <v>1.0700000000000001E-05</v>
      </c>
      <c r="U101" s="83">
        <v>98</v>
      </c>
    </row>
    <row r="102" spans="2:21" ht="12.75">
      <c r="B102" s="78">
        <v>99</v>
      </c>
      <c r="C102" s="79" t="str">
        <f t="shared" si="4"/>
        <v>Gryska łukasz</v>
      </c>
      <c r="D102" s="80" t="str">
        <f>VLOOKUP(C102,PROTOKOŁY!$B$2:$D$300,3,FALSE)</f>
        <v>SP 2 Luboń</v>
      </c>
      <c r="E102" s="81">
        <f t="shared" si="5"/>
        <v>29.0000113</v>
      </c>
      <c r="O102" s="75">
        <f t="shared" si="6"/>
        <v>37.0000108</v>
      </c>
      <c r="P102" s="73" t="str">
        <f>PROTOKOŁY!B100</f>
        <v>Idziak Wiktor</v>
      </c>
      <c r="R102" s="82">
        <f>PROTOKOŁY!L100</f>
        <v>37</v>
      </c>
      <c r="S102" s="82">
        <f t="shared" si="7"/>
        <v>37</v>
      </c>
      <c r="T102" s="73">
        <v>1.08E-05</v>
      </c>
      <c r="U102" s="83">
        <v>99</v>
      </c>
    </row>
    <row r="103" spans="2:21" ht="12.75">
      <c r="B103" s="78">
        <v>100</v>
      </c>
      <c r="C103" s="79" t="str">
        <f t="shared" si="4"/>
        <v>Barłkiewicz Maksymilian</v>
      </c>
      <c r="D103" s="80" t="str">
        <f>VLOOKUP(C103,PROTOKOŁY!$B$2:$D$300,3,FALSE)</f>
        <v>SP 5 Swarzędz</v>
      </c>
      <c r="E103" s="81">
        <f t="shared" si="5"/>
        <v>29.0000089</v>
      </c>
      <c r="O103" s="75">
        <f t="shared" si="6"/>
        <v>36.5000109</v>
      </c>
      <c r="P103" s="73" t="str">
        <f>PROTOKOŁY!B101</f>
        <v>Kordziński Szymon</v>
      </c>
      <c r="R103" s="82">
        <f>PROTOKOŁY!L101</f>
        <v>36.5</v>
      </c>
      <c r="S103" s="82">
        <f t="shared" si="7"/>
        <v>36.5</v>
      </c>
      <c r="T103" s="73">
        <v>1.09E-05</v>
      </c>
      <c r="U103" s="83">
        <v>100</v>
      </c>
    </row>
    <row r="104" spans="2:21" ht="12.75">
      <c r="B104" s="78">
        <v>101</v>
      </c>
      <c r="C104" s="79" t="str">
        <f t="shared" si="4"/>
        <v>Błachowiak Mateusz</v>
      </c>
      <c r="D104" s="80" t="str">
        <f>VLOOKUP(C104,PROTOKOŁY!$B$2:$D$300,3,FALSE)</f>
        <v>SP 2 Murowana Goślina</v>
      </c>
      <c r="E104" s="81">
        <f t="shared" si="5"/>
        <v>29.0000073</v>
      </c>
      <c r="O104" s="75">
        <f t="shared" si="6"/>
        <v>30.500011</v>
      </c>
      <c r="P104" s="73" t="str">
        <f>PROTOKOŁY!B102</f>
        <v>Lewicki Jacek</v>
      </c>
      <c r="R104" s="82">
        <f>PROTOKOŁY!L102</f>
        <v>30.5</v>
      </c>
      <c r="S104" s="82">
        <f t="shared" si="7"/>
        <v>30.5</v>
      </c>
      <c r="T104" s="73">
        <v>1.1E-05</v>
      </c>
      <c r="U104" s="83">
        <v>101</v>
      </c>
    </row>
    <row r="105" spans="2:21" ht="12.75">
      <c r="B105" s="78">
        <v>102</v>
      </c>
      <c r="C105" s="79" t="str">
        <f t="shared" si="4"/>
        <v>Poganowski Maksymilian</v>
      </c>
      <c r="D105" s="80" t="str">
        <f>VLOOKUP(C105,PROTOKOŁY!$B$2:$D$300,3,FALSE)</f>
        <v>SP Kórnik Bnin</v>
      </c>
      <c r="E105" s="81">
        <f t="shared" si="5"/>
        <v>29.0000031</v>
      </c>
      <c r="O105" s="75">
        <f t="shared" si="6"/>
        <v>31.0000111</v>
      </c>
      <c r="P105" s="73" t="str">
        <f>PROTOKOŁY!B103</f>
        <v>Białowąs Olek</v>
      </c>
      <c r="R105" s="82">
        <f>PROTOKOŁY!L103</f>
        <v>31</v>
      </c>
      <c r="S105" s="82">
        <f t="shared" si="7"/>
        <v>31</v>
      </c>
      <c r="T105" s="73">
        <v>1.11E-05</v>
      </c>
      <c r="U105" s="83">
        <v>102</v>
      </c>
    </row>
    <row r="106" spans="2:21" ht="12.75">
      <c r="B106" s="78">
        <v>103</v>
      </c>
      <c r="C106" s="79" t="str">
        <f t="shared" si="4"/>
        <v>Krzyżaniak Dawid</v>
      </c>
      <c r="D106" s="80" t="str">
        <f>VLOOKUP(C106,PROTOKOŁY!$B$2:$D$300,3,FALSE)</f>
        <v>Puszczykowo2.</v>
      </c>
      <c r="E106" s="81">
        <f t="shared" si="5"/>
        <v>29.000002</v>
      </c>
      <c r="O106" s="75">
        <f t="shared" si="6"/>
        <v>35.0000112</v>
      </c>
      <c r="P106" s="73" t="str">
        <f>PROTOKOŁY!B104</f>
        <v>Biernacki Jakub</v>
      </c>
      <c r="R106" s="82">
        <f>PROTOKOŁY!L104</f>
        <v>35</v>
      </c>
      <c r="S106" s="82">
        <f t="shared" si="7"/>
        <v>35</v>
      </c>
      <c r="T106" s="73">
        <v>1.12E-05</v>
      </c>
      <c r="U106" s="83">
        <v>103</v>
      </c>
    </row>
    <row r="107" spans="2:21" ht="12.75">
      <c r="B107" s="78">
        <v>104</v>
      </c>
      <c r="C107" s="79" t="str">
        <f t="shared" si="4"/>
        <v>Czekała Antoni</v>
      </c>
      <c r="D107" s="80" t="str">
        <f>VLOOKUP(C107,PROTOKOŁY!$B$2:$D$300,3,FALSE)</f>
        <v>SP Stęszew</v>
      </c>
      <c r="E107" s="81">
        <f t="shared" si="5"/>
        <v>28.5000063</v>
      </c>
      <c r="O107" s="75">
        <f t="shared" si="6"/>
        <v>29.0000113</v>
      </c>
      <c r="P107" s="73" t="str">
        <f>PROTOKOŁY!B105</f>
        <v>Gryska łukasz</v>
      </c>
      <c r="R107" s="82">
        <f>PROTOKOŁY!L105</f>
        <v>29</v>
      </c>
      <c r="S107" s="82">
        <f t="shared" si="7"/>
        <v>29</v>
      </c>
      <c r="T107" s="73">
        <v>1.13E-05</v>
      </c>
      <c r="U107" s="83">
        <v>104</v>
      </c>
    </row>
    <row r="108" spans="2:21" ht="12.75">
      <c r="B108" s="78">
        <v>105</v>
      </c>
      <c r="C108" s="79" t="str">
        <f t="shared" si="4"/>
        <v>Łukomski Jakub</v>
      </c>
      <c r="D108" s="80" t="str">
        <f>VLOOKUP(C108,PROTOKOŁY!$B$2:$D$300,3,FALSE)</f>
        <v>SP Kostrzyn</v>
      </c>
      <c r="E108" s="81">
        <f t="shared" si="5"/>
        <v>28.5000026</v>
      </c>
      <c r="O108" s="75">
        <f t="shared" si="6"/>
        <v>1.14E-05</v>
      </c>
      <c r="P108" s="73" t="str">
        <f>PROTOKOŁY!B106</f>
        <v>SZKOŁA</v>
      </c>
      <c r="R108" s="82">
        <f>PROTOKOŁY!L106</f>
        <v>0</v>
      </c>
      <c r="S108" s="82">
        <f t="shared" si="7"/>
        <v>0</v>
      </c>
      <c r="T108" s="73">
        <v>1.14E-05</v>
      </c>
      <c r="U108" s="83">
        <v>105</v>
      </c>
    </row>
    <row r="109" spans="2:21" ht="12.75">
      <c r="B109" s="78">
        <v>106</v>
      </c>
      <c r="C109" s="79" t="str">
        <f t="shared" si="4"/>
        <v>Durczak Paweł</v>
      </c>
      <c r="D109" s="80" t="str">
        <f>VLOOKUP(C109,PROTOKOŁY!$B$2:$D$300,3,FALSE)</f>
        <v>SP Ceradz Kościelny</v>
      </c>
      <c r="E109" s="81">
        <f t="shared" si="5"/>
        <v>28.0000148</v>
      </c>
      <c r="O109" s="75">
        <f t="shared" si="6"/>
        <v>29.5000115</v>
      </c>
      <c r="P109" s="73" t="str">
        <f>PROTOKOŁY!B107</f>
        <v>Kubiak Jakub</v>
      </c>
      <c r="R109" s="82">
        <f>PROTOKOŁY!L107</f>
        <v>29.5</v>
      </c>
      <c r="S109" s="82">
        <f t="shared" si="7"/>
        <v>29.5</v>
      </c>
      <c r="T109" s="73">
        <v>1.15E-05</v>
      </c>
      <c r="U109" s="83">
        <v>106</v>
      </c>
    </row>
    <row r="110" spans="2:21" ht="12.75">
      <c r="B110" s="78">
        <v>107</v>
      </c>
      <c r="C110" s="79" t="str">
        <f t="shared" si="4"/>
        <v>Brzuska Jakub</v>
      </c>
      <c r="D110" s="80" t="str">
        <f>VLOOKUP(C110,PROTOKOŁY!$B$2:$D$300,3,FALSE)</f>
        <v>SP Krosno</v>
      </c>
      <c r="E110" s="81">
        <f t="shared" si="5"/>
        <v>28.000008</v>
      </c>
      <c r="O110" s="75">
        <f t="shared" si="6"/>
        <v>30.5000116</v>
      </c>
      <c r="P110" s="73" t="str">
        <f>PROTOKOŁY!B108</f>
        <v>Zbierski Sebastian</v>
      </c>
      <c r="R110" s="82">
        <f>PROTOKOŁY!L108</f>
        <v>30.5</v>
      </c>
      <c r="S110" s="82">
        <f t="shared" si="7"/>
        <v>30.5</v>
      </c>
      <c r="T110" s="73">
        <v>1.16E-05</v>
      </c>
      <c r="U110" s="83">
        <v>107</v>
      </c>
    </row>
    <row r="111" spans="2:21" ht="12.75">
      <c r="B111" s="78">
        <v>108</v>
      </c>
      <c r="C111" s="79" t="str">
        <f t="shared" si="4"/>
        <v>Wojda Norbert</v>
      </c>
      <c r="D111" s="80" t="str">
        <f>VLOOKUP(C111,PROTOKOŁY!$B$2:$D$300,3,FALSE)</f>
        <v>SP Modrze</v>
      </c>
      <c r="E111" s="81">
        <f t="shared" si="5"/>
        <v>25.5000126</v>
      </c>
      <c r="O111" s="75">
        <f t="shared" si="6"/>
        <v>30.5000117</v>
      </c>
      <c r="P111" s="73" t="str">
        <f>PROTOKOŁY!B109</f>
        <v>Braun Filip</v>
      </c>
      <c r="R111" s="82">
        <f>PROTOKOŁY!L109</f>
        <v>30.5</v>
      </c>
      <c r="S111" s="82">
        <f t="shared" si="7"/>
        <v>30.5</v>
      </c>
      <c r="T111" s="73">
        <v>1.17E-05</v>
      </c>
      <c r="U111" s="83">
        <v>108</v>
      </c>
    </row>
    <row r="112" spans="2:21" ht="12.75">
      <c r="B112" s="78">
        <v>109</v>
      </c>
      <c r="C112" s="79" t="str">
        <f t="shared" si="4"/>
        <v>Szulakiewicz Maurycy</v>
      </c>
      <c r="D112" s="80" t="str">
        <f>VLOOKUP(C112,PROTOKOŁY!$B$2:$D$300,3,FALSE)</f>
        <v>SP 2 Mosina</v>
      </c>
      <c r="E112" s="81">
        <f t="shared" si="5"/>
        <v>25.0000048</v>
      </c>
      <c r="O112" s="75">
        <f t="shared" si="6"/>
        <v>32.0000118</v>
      </c>
      <c r="P112" s="73" t="str">
        <f>PROTOKOŁY!B110</f>
        <v>Frąckowiak Mateusz</v>
      </c>
      <c r="R112" s="82">
        <f>PROTOKOŁY!L110</f>
        <v>32</v>
      </c>
      <c r="S112" s="82">
        <f t="shared" si="7"/>
        <v>32</v>
      </c>
      <c r="T112" s="73">
        <v>1.18E-05</v>
      </c>
      <c r="U112" s="83">
        <v>109</v>
      </c>
    </row>
    <row r="113" spans="2:21" ht="12.75">
      <c r="B113" s="78">
        <v>110</v>
      </c>
      <c r="C113" s="79" t="str">
        <f t="shared" si="4"/>
        <v>Sobiak Oliwier</v>
      </c>
      <c r="D113" s="80" t="str">
        <f>VLOOKUP(C113,PROTOKOŁY!$B$2:$D$300,3,FALSE)</f>
        <v>SP 1 Kórnik</v>
      </c>
      <c r="E113" s="81">
        <f t="shared" si="5"/>
        <v>24.000004</v>
      </c>
      <c r="O113" s="75">
        <f t="shared" si="6"/>
        <v>31.5000119</v>
      </c>
      <c r="P113" s="73" t="str">
        <f>PROTOKOŁY!B111</f>
        <v>Hoszowski Michał</v>
      </c>
      <c r="R113" s="82">
        <f>PROTOKOŁY!L111</f>
        <v>31.5</v>
      </c>
      <c r="S113" s="82">
        <f t="shared" si="7"/>
        <v>31.5</v>
      </c>
      <c r="T113" s="73">
        <v>1.19E-05</v>
      </c>
      <c r="U113" s="83">
        <v>110</v>
      </c>
    </row>
    <row r="114" spans="2:21" ht="12.75">
      <c r="B114" s="78">
        <v>111</v>
      </c>
      <c r="C114" s="79">
        <f t="shared" si="4"/>
        <v>0</v>
      </c>
      <c r="D114" s="80" t="e">
        <f>VLOOKUP(C114,PROTOKOŁY!$B$2:$D$300,3,FALSE)</f>
        <v>#N/A</v>
      </c>
      <c r="E114" s="81">
        <f t="shared" si="5"/>
        <v>2.66E-05</v>
      </c>
      <c r="O114" s="75">
        <f t="shared" si="6"/>
        <v>33.000012</v>
      </c>
      <c r="P114" s="73" t="str">
        <f>PROTOKOŁY!B112</f>
        <v>Just Mikołaj</v>
      </c>
      <c r="R114" s="82">
        <f>PROTOKOŁY!L112</f>
        <v>33</v>
      </c>
      <c r="S114" s="82">
        <f t="shared" si="7"/>
        <v>33</v>
      </c>
      <c r="T114" s="73">
        <v>1.2E-05</v>
      </c>
      <c r="U114" s="83">
        <v>111</v>
      </c>
    </row>
    <row r="115" spans="2:21" ht="12.75">
      <c r="B115" s="78">
        <v>112</v>
      </c>
      <c r="C115" s="79">
        <f t="shared" si="4"/>
        <v>0</v>
      </c>
      <c r="D115" s="80" t="e">
        <f>VLOOKUP(C115,PROTOKOŁY!$B$2:$D$300,3,FALSE)</f>
        <v>#N/A</v>
      </c>
      <c r="E115" s="81">
        <f t="shared" si="5"/>
        <v>2.65E-05</v>
      </c>
      <c r="O115" s="75">
        <f t="shared" si="6"/>
        <v>1.21E-05</v>
      </c>
      <c r="P115" s="73" t="str">
        <f>PROTOKOŁY!B113</f>
        <v>SZKOŁA</v>
      </c>
      <c r="R115" s="82">
        <f>PROTOKOŁY!L113</f>
        <v>0</v>
      </c>
      <c r="S115" s="82">
        <f t="shared" si="7"/>
        <v>0</v>
      </c>
      <c r="T115" s="73">
        <v>1.21E-05</v>
      </c>
      <c r="U115" s="83">
        <v>112</v>
      </c>
    </row>
    <row r="116" spans="2:21" ht="12.75">
      <c r="B116" s="78">
        <v>113</v>
      </c>
      <c r="C116" s="79">
        <f t="shared" si="4"/>
        <v>0</v>
      </c>
      <c r="D116" s="80" t="e">
        <f>VLOOKUP(C116,PROTOKOŁY!$B$2:$D$300,3,FALSE)</f>
        <v>#N/A</v>
      </c>
      <c r="E116" s="81">
        <f t="shared" si="5"/>
        <v>2.6399999999999998E-05</v>
      </c>
      <c r="O116" s="75">
        <f t="shared" si="6"/>
        <v>44.0000122</v>
      </c>
      <c r="P116" s="73" t="str">
        <f>PROTOKOŁY!B114</f>
        <v>Bałuszek Kacper</v>
      </c>
      <c r="R116" s="82">
        <f>PROTOKOŁY!L114</f>
        <v>44</v>
      </c>
      <c r="S116" s="82">
        <f t="shared" si="7"/>
        <v>44</v>
      </c>
      <c r="T116" s="73">
        <v>1.22E-05</v>
      </c>
      <c r="U116" s="83">
        <v>113</v>
      </c>
    </row>
    <row r="117" spans="2:21" ht="12.75">
      <c r="B117" s="78">
        <v>114</v>
      </c>
      <c r="C117" s="79">
        <f t="shared" si="4"/>
        <v>0</v>
      </c>
      <c r="D117" s="80" t="e">
        <f>VLOOKUP(C117,PROTOKOŁY!$B$2:$D$300,3,FALSE)</f>
        <v>#N/A</v>
      </c>
      <c r="E117" s="81">
        <f t="shared" si="5"/>
        <v>2.63E-05</v>
      </c>
      <c r="O117" s="75">
        <f t="shared" si="6"/>
        <v>39.0000123</v>
      </c>
      <c r="P117" s="73" t="str">
        <f>PROTOKOŁY!B115</f>
        <v>Senkiewicz Bartosz</v>
      </c>
      <c r="R117" s="82">
        <f>PROTOKOŁY!L115</f>
        <v>39</v>
      </c>
      <c r="S117" s="82">
        <f t="shared" si="7"/>
        <v>39</v>
      </c>
      <c r="T117" s="73">
        <v>1.23E-05</v>
      </c>
      <c r="U117" s="83">
        <v>114</v>
      </c>
    </row>
    <row r="118" spans="2:21" ht="12.75">
      <c r="B118" s="78">
        <v>115</v>
      </c>
      <c r="C118" s="79">
        <f t="shared" si="4"/>
        <v>0</v>
      </c>
      <c r="D118" s="80" t="e">
        <f>VLOOKUP(C118,PROTOKOŁY!$B$2:$D$300,3,FALSE)</f>
        <v>#N/A</v>
      </c>
      <c r="E118" s="81">
        <f t="shared" si="5"/>
        <v>2.62E-05</v>
      </c>
      <c r="O118" s="75">
        <f t="shared" si="6"/>
        <v>43.0000124</v>
      </c>
      <c r="P118" s="73" t="str">
        <f>PROTOKOŁY!B116</f>
        <v>Sobisiak Łukasz</v>
      </c>
      <c r="R118" s="82">
        <f>PROTOKOŁY!L116</f>
        <v>43</v>
      </c>
      <c r="S118" s="82">
        <f t="shared" si="7"/>
        <v>43</v>
      </c>
      <c r="T118" s="73">
        <v>1.24E-05</v>
      </c>
      <c r="U118" s="83">
        <v>115</v>
      </c>
    </row>
    <row r="119" spans="2:21" ht="12.75">
      <c r="B119" s="78">
        <v>116</v>
      </c>
      <c r="C119" s="79">
        <f t="shared" si="4"/>
        <v>0</v>
      </c>
      <c r="D119" s="80" t="e">
        <f>VLOOKUP(C119,PROTOKOŁY!$B$2:$D$300,3,FALSE)</f>
        <v>#N/A</v>
      </c>
      <c r="E119" s="81">
        <f t="shared" si="5"/>
        <v>2.61E-05</v>
      </c>
      <c r="O119" s="75">
        <f t="shared" si="6"/>
        <v>29.5000125</v>
      </c>
      <c r="P119" s="73" t="str">
        <f>PROTOKOŁY!B117</f>
        <v>Starkiewicz Maciej</v>
      </c>
      <c r="R119" s="82">
        <f>PROTOKOŁY!L117</f>
        <v>29.5</v>
      </c>
      <c r="S119" s="82">
        <f t="shared" si="7"/>
        <v>29.5</v>
      </c>
      <c r="T119" s="73">
        <v>1.25E-05</v>
      </c>
      <c r="U119" s="83">
        <v>116</v>
      </c>
    </row>
    <row r="120" spans="2:21" ht="12.75">
      <c r="B120" s="78">
        <v>117</v>
      </c>
      <c r="C120" s="79">
        <f t="shared" si="4"/>
        <v>0</v>
      </c>
      <c r="D120" s="80" t="e">
        <f>VLOOKUP(C120,PROTOKOŁY!$B$2:$D$300,3,FALSE)</f>
        <v>#N/A</v>
      </c>
      <c r="E120" s="81">
        <f t="shared" si="5"/>
        <v>2.6E-05</v>
      </c>
      <c r="O120" s="75">
        <f t="shared" si="6"/>
        <v>25.5000126</v>
      </c>
      <c r="P120" s="73" t="str">
        <f>PROTOKOŁY!B118</f>
        <v>Wojda Norbert</v>
      </c>
      <c r="R120" s="82">
        <f>PROTOKOŁY!L118</f>
        <v>25.5</v>
      </c>
      <c r="S120" s="82">
        <f t="shared" si="7"/>
        <v>25.5</v>
      </c>
      <c r="T120" s="73">
        <v>1.26E-05</v>
      </c>
      <c r="U120" s="83">
        <v>117</v>
      </c>
    </row>
    <row r="121" spans="2:21" ht="12.75">
      <c r="B121" s="78">
        <v>118</v>
      </c>
      <c r="C121" s="79">
        <f t="shared" si="4"/>
        <v>0</v>
      </c>
      <c r="D121" s="80" t="e">
        <f>VLOOKUP(C121,PROTOKOŁY!$B$2:$D$300,3,FALSE)</f>
        <v>#N/A</v>
      </c>
      <c r="E121" s="81">
        <f t="shared" si="5"/>
        <v>2.59E-05</v>
      </c>
      <c r="O121" s="75">
        <f t="shared" si="6"/>
        <v>34.5000127</v>
      </c>
      <c r="P121" s="73" t="str">
        <f>PROTOKOŁY!B119</f>
        <v>Wojrzowski Hubert</v>
      </c>
      <c r="R121" s="82">
        <f>PROTOKOŁY!L119</f>
        <v>34.5</v>
      </c>
      <c r="S121" s="82">
        <f t="shared" si="7"/>
        <v>34.5</v>
      </c>
      <c r="T121" s="73">
        <v>1.27E-05</v>
      </c>
      <c r="U121" s="83">
        <v>118</v>
      </c>
    </row>
    <row r="122" spans="2:21" ht="12.75">
      <c r="B122" s="78">
        <v>119</v>
      </c>
      <c r="C122" s="79">
        <f t="shared" si="4"/>
        <v>0</v>
      </c>
      <c r="D122" s="80" t="e">
        <f>VLOOKUP(C122,PROTOKOŁY!$B$2:$D$300,3,FALSE)</f>
        <v>#N/A</v>
      </c>
      <c r="E122" s="81">
        <f t="shared" si="5"/>
        <v>2.58E-05</v>
      </c>
      <c r="O122" s="75">
        <f t="shared" si="6"/>
        <v>1.28E-05</v>
      </c>
      <c r="P122" s="73" t="str">
        <f>PROTOKOŁY!B120</f>
        <v>SZKOŁA</v>
      </c>
      <c r="R122" s="82">
        <f>PROTOKOŁY!L120</f>
        <v>0</v>
      </c>
      <c r="S122" s="82">
        <f t="shared" si="7"/>
        <v>0</v>
      </c>
      <c r="T122" s="73">
        <v>1.28E-05</v>
      </c>
      <c r="U122" s="83">
        <v>119</v>
      </c>
    </row>
    <row r="123" spans="2:21" ht="12.75">
      <c r="B123" s="78">
        <v>120</v>
      </c>
      <c r="C123" s="79">
        <f t="shared" si="4"/>
        <v>0</v>
      </c>
      <c r="D123" s="80" t="e">
        <f>VLOOKUP(C123,PROTOKOŁY!$B$2:$D$300,3,FALSE)</f>
        <v>#N/A</v>
      </c>
      <c r="E123" s="81">
        <f t="shared" si="5"/>
        <v>2.5699999999999998E-05</v>
      </c>
      <c r="O123" s="75">
        <f t="shared" si="6"/>
        <v>1.29E-05</v>
      </c>
      <c r="P123" s="73">
        <f>PROTOKOŁY!B121</f>
        <v>0</v>
      </c>
      <c r="R123" s="82">
        <f>PROTOKOŁY!L121</f>
        <v>0</v>
      </c>
      <c r="S123" s="82">
        <f t="shared" si="7"/>
        <v>0</v>
      </c>
      <c r="T123" s="73">
        <v>1.29E-05</v>
      </c>
      <c r="U123" s="83">
        <v>120</v>
      </c>
    </row>
    <row r="124" spans="2:21" ht="12.75">
      <c r="B124" s="78">
        <v>121</v>
      </c>
      <c r="C124" s="79">
        <f t="shared" si="4"/>
        <v>0</v>
      </c>
      <c r="D124" s="80" t="e">
        <f>VLOOKUP(C124,PROTOKOŁY!$B$2:$D$300,3,FALSE)</f>
        <v>#N/A</v>
      </c>
      <c r="E124" s="81">
        <f t="shared" si="5"/>
        <v>2.56E-05</v>
      </c>
      <c r="O124" s="75">
        <f t="shared" si="6"/>
        <v>1.3000000000000001E-05</v>
      </c>
      <c r="P124" s="73">
        <f>PROTOKOŁY!B122</f>
        <v>0</v>
      </c>
      <c r="R124" s="82">
        <f>PROTOKOŁY!L122</f>
        <v>0</v>
      </c>
      <c r="S124" s="82">
        <f t="shared" si="7"/>
        <v>0</v>
      </c>
      <c r="T124" s="73">
        <v>1.3000000000000001E-05</v>
      </c>
      <c r="U124" s="83">
        <v>121</v>
      </c>
    </row>
    <row r="125" spans="2:21" ht="12.75">
      <c r="B125" s="78">
        <v>122</v>
      </c>
      <c r="C125" s="79">
        <f t="shared" si="4"/>
        <v>0</v>
      </c>
      <c r="D125" s="80" t="e">
        <f>VLOOKUP(C125,PROTOKOŁY!$B$2:$D$300,3,FALSE)</f>
        <v>#N/A</v>
      </c>
      <c r="E125" s="81">
        <f t="shared" si="5"/>
        <v>2.55E-05</v>
      </c>
      <c r="O125" s="75">
        <f t="shared" si="6"/>
        <v>1.31E-05</v>
      </c>
      <c r="P125" s="73">
        <f>PROTOKOŁY!B123</f>
        <v>0</v>
      </c>
      <c r="R125" s="82">
        <f>PROTOKOŁY!L123</f>
        <v>0</v>
      </c>
      <c r="S125" s="82">
        <f t="shared" si="7"/>
        <v>0</v>
      </c>
      <c r="T125" s="73">
        <v>1.31E-05</v>
      </c>
      <c r="U125" s="83">
        <v>122</v>
      </c>
    </row>
    <row r="126" spans="2:21" ht="12.75">
      <c r="B126" s="78">
        <v>123</v>
      </c>
      <c r="C126" s="79">
        <f t="shared" si="4"/>
        <v>0</v>
      </c>
      <c r="D126" s="80" t="e">
        <f>VLOOKUP(C126,PROTOKOŁY!$B$2:$D$300,3,FALSE)</f>
        <v>#N/A</v>
      </c>
      <c r="E126" s="81">
        <f t="shared" si="5"/>
        <v>2.54E-05</v>
      </c>
      <c r="O126" s="75">
        <f t="shared" si="6"/>
        <v>1.32E-05</v>
      </c>
      <c r="P126" s="73">
        <f>PROTOKOŁY!B124</f>
        <v>0</v>
      </c>
      <c r="R126" s="82">
        <f>PROTOKOŁY!L124</f>
        <v>0</v>
      </c>
      <c r="S126" s="82">
        <f t="shared" si="7"/>
        <v>0</v>
      </c>
      <c r="T126" s="73">
        <v>1.32E-05</v>
      </c>
      <c r="U126" s="83">
        <v>123</v>
      </c>
    </row>
    <row r="127" spans="2:21" ht="12.75">
      <c r="B127" s="78">
        <v>124</v>
      </c>
      <c r="C127" s="79">
        <f t="shared" si="4"/>
        <v>0</v>
      </c>
      <c r="D127" s="80" t="e">
        <f>VLOOKUP(C127,PROTOKOŁY!$B$2:$D$300,3,FALSE)</f>
        <v>#N/A</v>
      </c>
      <c r="E127" s="81">
        <f t="shared" si="5"/>
        <v>2.53E-05</v>
      </c>
      <c r="O127" s="75">
        <f t="shared" si="6"/>
        <v>1.33E-05</v>
      </c>
      <c r="P127" s="73">
        <f>PROTOKOŁY!B125</f>
        <v>0</v>
      </c>
      <c r="R127" s="82">
        <f>PROTOKOŁY!L125</f>
        <v>0</v>
      </c>
      <c r="S127" s="82">
        <f t="shared" si="7"/>
        <v>0</v>
      </c>
      <c r="T127" s="73">
        <v>1.33E-05</v>
      </c>
      <c r="U127" s="83">
        <v>124</v>
      </c>
    </row>
    <row r="128" spans="2:21" ht="12.75">
      <c r="B128" s="78">
        <v>125</v>
      </c>
      <c r="C128" s="79">
        <f t="shared" si="4"/>
        <v>0</v>
      </c>
      <c r="D128" s="80" t="e">
        <f>VLOOKUP(C128,PROTOKOŁY!$B$2:$D$300,3,FALSE)</f>
        <v>#N/A</v>
      </c>
      <c r="E128" s="81">
        <f t="shared" si="5"/>
        <v>2.52E-05</v>
      </c>
      <c r="O128" s="75">
        <f t="shared" si="6"/>
        <v>1.34E-05</v>
      </c>
      <c r="P128" s="73">
        <f>PROTOKOŁY!B126</f>
        <v>0</v>
      </c>
      <c r="R128" s="82">
        <f>PROTOKOŁY!L126</f>
        <v>0</v>
      </c>
      <c r="S128" s="82">
        <f t="shared" si="7"/>
        <v>0</v>
      </c>
      <c r="T128" s="73">
        <v>1.34E-05</v>
      </c>
      <c r="U128" s="83">
        <v>125</v>
      </c>
    </row>
    <row r="129" spans="2:21" ht="12.75">
      <c r="B129" s="78">
        <v>126</v>
      </c>
      <c r="C129" s="79">
        <f t="shared" si="4"/>
        <v>0</v>
      </c>
      <c r="D129" s="80" t="e">
        <f>VLOOKUP(C129,PROTOKOŁY!$B$2:$D$300,3,FALSE)</f>
        <v>#N/A</v>
      </c>
      <c r="E129" s="81">
        <f t="shared" si="5"/>
        <v>2.51E-05</v>
      </c>
      <c r="O129" s="75">
        <f t="shared" si="6"/>
        <v>1.35E-05</v>
      </c>
      <c r="P129" s="73" t="str">
        <f>PROTOKOŁY!B127</f>
        <v>SZKOŁA</v>
      </c>
      <c r="R129" s="82">
        <f>PROTOKOŁY!L127</f>
        <v>0</v>
      </c>
      <c r="S129" s="82">
        <f t="shared" si="7"/>
        <v>0</v>
      </c>
      <c r="T129" s="73">
        <v>1.35E-05</v>
      </c>
      <c r="U129" s="83">
        <v>126</v>
      </c>
    </row>
    <row r="130" spans="2:21" ht="12.75">
      <c r="B130" s="78">
        <v>127</v>
      </c>
      <c r="C130" s="79">
        <f t="shared" si="4"/>
        <v>0</v>
      </c>
      <c r="D130" s="80" t="e">
        <f>VLOOKUP(C130,PROTOKOŁY!$B$2:$D$300,3,FALSE)</f>
        <v>#N/A</v>
      </c>
      <c r="E130" s="81">
        <f t="shared" si="5"/>
        <v>2.5E-05</v>
      </c>
      <c r="O130" s="75">
        <f t="shared" si="6"/>
        <v>45.0000136</v>
      </c>
      <c r="P130" s="73" t="str">
        <f>PROTOKOŁY!B128</f>
        <v>Magdziński Kacper</v>
      </c>
      <c r="R130" s="82">
        <f>PROTOKOŁY!L128</f>
        <v>45</v>
      </c>
      <c r="S130" s="82">
        <f t="shared" si="7"/>
        <v>45</v>
      </c>
      <c r="T130" s="73">
        <v>1.36E-05</v>
      </c>
      <c r="U130" s="83">
        <v>127</v>
      </c>
    </row>
    <row r="131" spans="2:21" ht="12.75">
      <c r="B131" s="78">
        <v>128</v>
      </c>
      <c r="C131" s="79">
        <f t="shared" si="4"/>
        <v>0</v>
      </c>
      <c r="D131" s="80" t="e">
        <f>VLOOKUP(C131,PROTOKOŁY!$B$2:$D$300,3,FALSE)</f>
        <v>#N/A</v>
      </c>
      <c r="E131" s="81">
        <f t="shared" si="5"/>
        <v>2.49E-05</v>
      </c>
      <c r="O131" s="75">
        <f t="shared" si="6"/>
        <v>38.0000137</v>
      </c>
      <c r="P131" s="73" t="str">
        <f>PROTOKOŁY!B129</f>
        <v>Szcześniak Oliwier</v>
      </c>
      <c r="R131" s="82">
        <f>PROTOKOŁY!L129</f>
        <v>38</v>
      </c>
      <c r="S131" s="82">
        <f t="shared" si="7"/>
        <v>38</v>
      </c>
      <c r="T131" s="73">
        <v>1.37E-05</v>
      </c>
      <c r="U131" s="83">
        <v>128</v>
      </c>
    </row>
    <row r="132" spans="2:21" ht="12.75">
      <c r="B132" s="78">
        <v>129</v>
      </c>
      <c r="C132" s="79">
        <f aca="true" t="shared" si="8" ref="C132:C195">VLOOKUP(E132,O$4:P$260,2,FALSE)</f>
        <v>0</v>
      </c>
      <c r="D132" s="80" t="e">
        <f>VLOOKUP(C132,PROTOKOŁY!$B$2:$D$300,3,FALSE)</f>
        <v>#N/A</v>
      </c>
      <c r="E132" s="81">
        <f t="shared" si="5"/>
        <v>2.48E-05</v>
      </c>
      <c r="O132" s="75">
        <f t="shared" si="6"/>
        <v>41.5000138</v>
      </c>
      <c r="P132" s="73" t="str">
        <f>PROTOKOŁY!B130</f>
        <v>Rais Mateusz</v>
      </c>
      <c r="R132" s="82">
        <f>PROTOKOŁY!L130</f>
        <v>41.5</v>
      </c>
      <c r="S132" s="82">
        <f t="shared" si="7"/>
        <v>41.5</v>
      </c>
      <c r="T132" s="73">
        <v>1.38E-05</v>
      </c>
      <c r="U132" s="83">
        <v>129</v>
      </c>
    </row>
    <row r="133" spans="2:21" ht="12.75">
      <c r="B133" s="78">
        <v>130</v>
      </c>
      <c r="C133" s="79">
        <f t="shared" si="8"/>
        <v>0</v>
      </c>
      <c r="D133" s="80" t="e">
        <f>VLOOKUP(C133,PROTOKOŁY!$B$2:$D$300,3,FALSE)</f>
        <v>#N/A</v>
      </c>
      <c r="E133" s="81">
        <f aca="true" t="shared" si="9" ref="E133:E196">LARGE(O$4:O$260,U133)</f>
        <v>2.47E-05</v>
      </c>
      <c r="O133" s="75">
        <f aca="true" t="shared" si="10" ref="O133:O196">S133+T133</f>
        <v>35.5000139</v>
      </c>
      <c r="P133" s="73" t="str">
        <f>PROTOKOŁY!B131</f>
        <v>Martyniak Kamil</v>
      </c>
      <c r="R133" s="82">
        <f>PROTOKOŁY!L131</f>
        <v>35.5</v>
      </c>
      <c r="S133" s="82">
        <f aca="true" t="shared" si="11" ref="S133:S196">R133</f>
        <v>35.5</v>
      </c>
      <c r="T133" s="73">
        <v>1.39E-05</v>
      </c>
      <c r="U133" s="83">
        <v>130</v>
      </c>
    </row>
    <row r="134" spans="2:21" ht="12.75">
      <c r="B134" s="78">
        <v>131</v>
      </c>
      <c r="C134" s="79">
        <f t="shared" si="8"/>
        <v>0</v>
      </c>
      <c r="D134" s="80" t="e">
        <f>VLOOKUP(C134,PROTOKOŁY!$B$2:$D$300,3,FALSE)</f>
        <v>#N/A</v>
      </c>
      <c r="E134" s="81">
        <f t="shared" si="9"/>
        <v>2.4599999999999998E-05</v>
      </c>
      <c r="O134" s="75">
        <f t="shared" si="10"/>
        <v>34.000014</v>
      </c>
      <c r="P134" s="73" t="str">
        <f>PROTOKOŁY!B132</f>
        <v>Kelma Jakub</v>
      </c>
      <c r="R134" s="82">
        <f>PROTOKOŁY!L132</f>
        <v>34</v>
      </c>
      <c r="S134" s="82">
        <f t="shared" si="11"/>
        <v>34</v>
      </c>
      <c r="T134" s="73">
        <v>1.4E-05</v>
      </c>
      <c r="U134" s="83">
        <v>131</v>
      </c>
    </row>
    <row r="135" spans="2:21" ht="12.75">
      <c r="B135" s="78">
        <v>132</v>
      </c>
      <c r="C135" s="79">
        <f t="shared" si="8"/>
        <v>0</v>
      </c>
      <c r="D135" s="80" t="e">
        <f>VLOOKUP(C135,PROTOKOŁY!$B$2:$D$300,3,FALSE)</f>
        <v>#N/A</v>
      </c>
      <c r="E135" s="81">
        <f t="shared" si="9"/>
        <v>2.45E-05</v>
      </c>
      <c r="O135" s="75">
        <f t="shared" si="10"/>
        <v>35.5000141</v>
      </c>
      <c r="P135" s="73" t="str">
        <f>PROTOKOŁY!B133</f>
        <v>Stachowiak Bartosz</v>
      </c>
      <c r="R135" s="82">
        <f>PROTOKOŁY!L133</f>
        <v>35.5</v>
      </c>
      <c r="S135" s="82">
        <f t="shared" si="11"/>
        <v>35.5</v>
      </c>
      <c r="T135" s="73">
        <v>1.41E-05</v>
      </c>
      <c r="U135" s="83">
        <v>132</v>
      </c>
    </row>
    <row r="136" spans="2:21" ht="12.75">
      <c r="B136" s="78">
        <v>133</v>
      </c>
      <c r="C136" s="79">
        <f t="shared" si="8"/>
        <v>0</v>
      </c>
      <c r="D136" s="80" t="e">
        <f>VLOOKUP(C136,PROTOKOŁY!$B$2:$D$300,3,FALSE)</f>
        <v>#N/A</v>
      </c>
      <c r="E136" s="81">
        <f t="shared" si="9"/>
        <v>2.44E-05</v>
      </c>
      <c r="O136" s="75">
        <f t="shared" si="10"/>
        <v>1.42E-05</v>
      </c>
      <c r="P136" s="73" t="str">
        <f>PROTOKOŁY!B134</f>
        <v>SZKOŁA</v>
      </c>
      <c r="R136" s="82">
        <f>PROTOKOŁY!L134</f>
        <v>0</v>
      </c>
      <c r="S136" s="82">
        <f t="shared" si="11"/>
        <v>0</v>
      </c>
      <c r="T136" s="73">
        <v>1.42E-05</v>
      </c>
      <c r="U136" s="83">
        <v>133</v>
      </c>
    </row>
    <row r="137" spans="2:21" ht="12.75">
      <c r="B137" s="78">
        <v>134</v>
      </c>
      <c r="C137" s="79">
        <f t="shared" si="8"/>
        <v>0</v>
      </c>
      <c r="D137" s="80" t="e">
        <f>VLOOKUP(C137,PROTOKOŁY!$B$2:$D$300,3,FALSE)</f>
        <v>#N/A</v>
      </c>
      <c r="E137" s="81">
        <f t="shared" si="9"/>
        <v>2.43E-05</v>
      </c>
      <c r="O137" s="75">
        <f t="shared" si="10"/>
        <v>32.0000143</v>
      </c>
      <c r="P137" s="73" t="str">
        <f>PROTOKOŁY!B135</f>
        <v>Bąk Hubert</v>
      </c>
      <c r="R137" s="82">
        <f>PROTOKOŁY!L135</f>
        <v>32</v>
      </c>
      <c r="S137" s="82">
        <f t="shared" si="11"/>
        <v>32</v>
      </c>
      <c r="T137" s="73">
        <v>1.43E-05</v>
      </c>
      <c r="U137" s="83">
        <v>134</v>
      </c>
    </row>
    <row r="138" spans="2:21" ht="12.75">
      <c r="B138" s="78">
        <v>135</v>
      </c>
      <c r="C138" s="79">
        <f t="shared" si="8"/>
        <v>0</v>
      </c>
      <c r="D138" s="80" t="e">
        <f>VLOOKUP(C138,PROTOKOŁY!$B$2:$D$300,3,FALSE)</f>
        <v>#N/A</v>
      </c>
      <c r="E138" s="81">
        <f t="shared" si="9"/>
        <v>2.42E-05</v>
      </c>
      <c r="O138" s="75">
        <f t="shared" si="10"/>
        <v>40.0000144</v>
      </c>
      <c r="P138" s="73" t="str">
        <f>PROTOKOŁY!B136</f>
        <v>Szweda Aleksandra</v>
      </c>
      <c r="R138" s="82">
        <f>PROTOKOŁY!L136</f>
        <v>40</v>
      </c>
      <c r="S138" s="82">
        <f t="shared" si="11"/>
        <v>40</v>
      </c>
      <c r="T138" s="73">
        <v>1.44E-05</v>
      </c>
      <c r="U138" s="83">
        <v>135</v>
      </c>
    </row>
    <row r="139" spans="2:21" ht="12.75">
      <c r="B139" s="78">
        <v>136</v>
      </c>
      <c r="C139" s="79">
        <f t="shared" si="8"/>
        <v>0</v>
      </c>
      <c r="D139" s="80" t="e">
        <f>VLOOKUP(C139,PROTOKOŁY!$B$2:$D$300,3,FALSE)</f>
        <v>#N/A</v>
      </c>
      <c r="E139" s="81">
        <f t="shared" si="9"/>
        <v>2.41E-05</v>
      </c>
      <c r="O139" s="75">
        <f t="shared" si="10"/>
        <v>36.0000145</v>
      </c>
      <c r="P139" s="73" t="str">
        <f>PROTOKOŁY!B137</f>
        <v>Dubisz Przemysław</v>
      </c>
      <c r="R139" s="82">
        <f>PROTOKOŁY!L137</f>
        <v>36</v>
      </c>
      <c r="S139" s="82">
        <f t="shared" si="11"/>
        <v>36</v>
      </c>
      <c r="T139" s="73">
        <v>1.45E-05</v>
      </c>
      <c r="U139" s="83">
        <v>136</v>
      </c>
    </row>
    <row r="140" spans="2:21" ht="12.75">
      <c r="B140" s="78">
        <v>137</v>
      </c>
      <c r="C140" s="79">
        <f t="shared" si="8"/>
        <v>0</v>
      </c>
      <c r="D140" s="80" t="e">
        <f>VLOOKUP(C140,PROTOKOŁY!$B$2:$D$300,3,FALSE)</f>
        <v>#N/A</v>
      </c>
      <c r="E140" s="81">
        <f t="shared" si="9"/>
        <v>2.4E-05</v>
      </c>
      <c r="O140" s="75">
        <f t="shared" si="10"/>
        <v>38.0000146</v>
      </c>
      <c r="P140" s="73" t="str">
        <f>PROTOKOŁY!B138</f>
        <v>Szymański Eryk</v>
      </c>
      <c r="R140" s="82">
        <f>PROTOKOŁY!L138</f>
        <v>38</v>
      </c>
      <c r="S140" s="82">
        <f t="shared" si="11"/>
        <v>38</v>
      </c>
      <c r="T140" s="73">
        <v>1.4599999999999999E-05</v>
      </c>
      <c r="U140" s="83">
        <v>137</v>
      </c>
    </row>
    <row r="141" spans="2:21" ht="12.75">
      <c r="B141" s="78">
        <v>138</v>
      </c>
      <c r="C141" s="79">
        <f t="shared" si="8"/>
        <v>0</v>
      </c>
      <c r="D141" s="80" t="e">
        <f>VLOOKUP(C141,PROTOKOŁY!$B$2:$D$300,3,FALSE)</f>
        <v>#N/A</v>
      </c>
      <c r="E141" s="81">
        <f t="shared" si="9"/>
        <v>2.3899999999999998E-05</v>
      </c>
      <c r="O141" s="75">
        <f t="shared" si="10"/>
        <v>34.0000147</v>
      </c>
      <c r="P141" s="73" t="str">
        <f>PROTOKOŁY!B139</f>
        <v>Walewicz Grzegorz</v>
      </c>
      <c r="R141" s="82">
        <f>PROTOKOŁY!L139</f>
        <v>34</v>
      </c>
      <c r="S141" s="82">
        <f t="shared" si="11"/>
        <v>34</v>
      </c>
      <c r="T141" s="73">
        <v>1.47E-05</v>
      </c>
      <c r="U141" s="83">
        <v>138</v>
      </c>
    </row>
    <row r="142" spans="2:21" ht="12.75">
      <c r="B142" s="78">
        <v>139</v>
      </c>
      <c r="C142" s="79">
        <f t="shared" si="8"/>
        <v>0</v>
      </c>
      <c r="D142" s="80" t="e">
        <f>VLOOKUP(C142,PROTOKOŁY!$B$2:$D$300,3,FALSE)</f>
        <v>#N/A</v>
      </c>
      <c r="E142" s="81">
        <f t="shared" si="9"/>
        <v>2.38E-05</v>
      </c>
      <c r="O142" s="75">
        <f t="shared" si="10"/>
        <v>28.0000148</v>
      </c>
      <c r="P142" s="73" t="str">
        <f>PROTOKOŁY!B140</f>
        <v>Durczak Paweł</v>
      </c>
      <c r="R142" s="82">
        <f>PROTOKOŁY!L140</f>
        <v>28</v>
      </c>
      <c r="S142" s="82">
        <f t="shared" si="11"/>
        <v>28</v>
      </c>
      <c r="T142" s="73">
        <v>1.48E-05</v>
      </c>
      <c r="U142" s="83">
        <v>139</v>
      </c>
    </row>
    <row r="143" spans="2:21" ht="12.75">
      <c r="B143" s="78">
        <v>140</v>
      </c>
      <c r="C143" s="79">
        <f t="shared" si="8"/>
        <v>0</v>
      </c>
      <c r="D143" s="80" t="e">
        <f>VLOOKUP(C143,PROTOKOŁY!$B$2:$D$300,3,FALSE)</f>
        <v>#N/A</v>
      </c>
      <c r="E143" s="81">
        <f t="shared" si="9"/>
        <v>2.37E-05</v>
      </c>
      <c r="O143" s="75">
        <f t="shared" si="10"/>
        <v>1.49E-05</v>
      </c>
      <c r="P143" s="73" t="str">
        <f>PROTOKOŁY!B141</f>
        <v>SZKOŁA</v>
      </c>
      <c r="R143" s="82">
        <f>PROTOKOŁY!L141</f>
        <v>0</v>
      </c>
      <c r="S143" s="82">
        <f t="shared" si="11"/>
        <v>0</v>
      </c>
      <c r="T143" s="73">
        <v>1.49E-05</v>
      </c>
      <c r="U143" s="83">
        <v>140</v>
      </c>
    </row>
    <row r="144" spans="2:21" ht="12.75">
      <c r="B144" s="78">
        <v>141</v>
      </c>
      <c r="C144" s="79">
        <f t="shared" si="8"/>
        <v>0</v>
      </c>
      <c r="D144" s="80" t="e">
        <f>VLOOKUP(C144,PROTOKOŁY!$B$2:$D$300,3,FALSE)</f>
        <v>#N/A</v>
      </c>
      <c r="E144" s="81">
        <f t="shared" si="9"/>
        <v>2.36E-05</v>
      </c>
      <c r="O144" s="75">
        <f t="shared" si="10"/>
        <v>1.5E-05</v>
      </c>
      <c r="P144" s="73">
        <f>PROTOKOŁY!B142</f>
        <v>0</v>
      </c>
      <c r="R144" s="82">
        <f>PROTOKOŁY!L142</f>
        <v>0</v>
      </c>
      <c r="S144" s="82">
        <f t="shared" si="11"/>
        <v>0</v>
      </c>
      <c r="T144" s="73">
        <v>1.5E-05</v>
      </c>
      <c r="U144" s="83">
        <v>141</v>
      </c>
    </row>
    <row r="145" spans="2:21" ht="12.75">
      <c r="B145" s="78">
        <v>142</v>
      </c>
      <c r="C145" s="79">
        <f t="shared" si="8"/>
        <v>0</v>
      </c>
      <c r="D145" s="80" t="e">
        <f>VLOOKUP(C145,PROTOKOŁY!$B$2:$D$300,3,FALSE)</f>
        <v>#N/A</v>
      </c>
      <c r="E145" s="81">
        <f t="shared" si="9"/>
        <v>2.35E-05</v>
      </c>
      <c r="O145" s="75">
        <f t="shared" si="10"/>
        <v>1.51E-05</v>
      </c>
      <c r="P145" s="73">
        <f>PROTOKOŁY!B143</f>
        <v>0</v>
      </c>
      <c r="R145" s="82">
        <f>PROTOKOŁY!L143</f>
        <v>0</v>
      </c>
      <c r="S145" s="82">
        <f t="shared" si="11"/>
        <v>0</v>
      </c>
      <c r="T145" s="73">
        <v>1.51E-05</v>
      </c>
      <c r="U145" s="83">
        <v>142</v>
      </c>
    </row>
    <row r="146" spans="2:21" ht="12.75">
      <c r="B146" s="78">
        <v>143</v>
      </c>
      <c r="C146" s="79">
        <f t="shared" si="8"/>
        <v>0</v>
      </c>
      <c r="D146" s="80" t="e">
        <f>VLOOKUP(C146,PROTOKOŁY!$B$2:$D$300,3,FALSE)</f>
        <v>#N/A</v>
      </c>
      <c r="E146" s="81">
        <f t="shared" si="9"/>
        <v>2.34E-05</v>
      </c>
      <c r="O146" s="75">
        <f t="shared" si="10"/>
        <v>1.52E-05</v>
      </c>
      <c r="P146" s="73">
        <f>PROTOKOŁY!B144</f>
        <v>0</v>
      </c>
      <c r="R146" s="82">
        <f>PROTOKOŁY!L144</f>
        <v>0</v>
      </c>
      <c r="S146" s="82">
        <f t="shared" si="11"/>
        <v>0</v>
      </c>
      <c r="T146" s="73">
        <v>1.52E-05</v>
      </c>
      <c r="U146" s="83">
        <v>143</v>
      </c>
    </row>
    <row r="147" spans="2:21" ht="12.75">
      <c r="B147" s="78">
        <v>144</v>
      </c>
      <c r="C147" s="79">
        <f t="shared" si="8"/>
        <v>0</v>
      </c>
      <c r="D147" s="80" t="e">
        <f>VLOOKUP(C147,PROTOKOŁY!$B$2:$D$300,3,FALSE)</f>
        <v>#N/A</v>
      </c>
      <c r="E147" s="81">
        <f t="shared" si="9"/>
        <v>2.33E-05</v>
      </c>
      <c r="O147" s="75">
        <f t="shared" si="10"/>
        <v>1.53E-05</v>
      </c>
      <c r="P147" s="73">
        <f>PROTOKOŁY!B145</f>
        <v>0</v>
      </c>
      <c r="R147" s="82">
        <f>PROTOKOŁY!L145</f>
        <v>0</v>
      </c>
      <c r="S147" s="82">
        <f t="shared" si="11"/>
        <v>0</v>
      </c>
      <c r="T147" s="73">
        <v>1.53E-05</v>
      </c>
      <c r="U147" s="83">
        <v>144</v>
      </c>
    </row>
    <row r="148" spans="2:21" ht="12.75">
      <c r="B148" s="78">
        <v>145</v>
      </c>
      <c r="C148" s="79">
        <f t="shared" si="8"/>
        <v>0</v>
      </c>
      <c r="D148" s="80" t="e">
        <f>VLOOKUP(C148,PROTOKOŁY!$B$2:$D$300,3,FALSE)</f>
        <v>#N/A</v>
      </c>
      <c r="E148" s="81">
        <f t="shared" si="9"/>
        <v>2.3199999999999998E-05</v>
      </c>
      <c r="O148" s="75">
        <f t="shared" si="10"/>
        <v>1.5399999999999998E-05</v>
      </c>
      <c r="P148" s="73">
        <f>PROTOKOŁY!B146</f>
        <v>0</v>
      </c>
      <c r="R148" s="82">
        <f>PROTOKOŁY!L146</f>
        <v>0</v>
      </c>
      <c r="S148" s="82">
        <f t="shared" si="11"/>
        <v>0</v>
      </c>
      <c r="T148" s="73">
        <v>1.5399999999999998E-05</v>
      </c>
      <c r="U148" s="83">
        <v>145</v>
      </c>
    </row>
    <row r="149" spans="2:21" ht="12.75">
      <c r="B149" s="78">
        <v>146</v>
      </c>
      <c r="C149" s="79">
        <f t="shared" si="8"/>
        <v>0</v>
      </c>
      <c r="D149" s="80" t="e">
        <f>VLOOKUP(C149,PROTOKOŁY!$B$2:$D$300,3,FALSE)</f>
        <v>#N/A</v>
      </c>
      <c r="E149" s="81">
        <f t="shared" si="9"/>
        <v>2.31E-05</v>
      </c>
      <c r="O149" s="75">
        <f t="shared" si="10"/>
        <v>1.55E-05</v>
      </c>
      <c r="P149" s="73">
        <f>PROTOKOŁY!B147</f>
        <v>0</v>
      </c>
      <c r="R149" s="82">
        <f>PROTOKOŁY!L147</f>
        <v>0</v>
      </c>
      <c r="S149" s="82">
        <f t="shared" si="11"/>
        <v>0</v>
      </c>
      <c r="T149" s="73">
        <v>1.55E-05</v>
      </c>
      <c r="U149" s="83">
        <v>146</v>
      </c>
    </row>
    <row r="150" spans="2:21" ht="12.75">
      <c r="B150" s="78">
        <v>147</v>
      </c>
      <c r="C150" s="79">
        <f t="shared" si="8"/>
        <v>0</v>
      </c>
      <c r="D150" s="80" t="e">
        <f>VLOOKUP(C150,PROTOKOŁY!$B$2:$D$300,3,FALSE)</f>
        <v>#N/A</v>
      </c>
      <c r="E150" s="81">
        <f t="shared" si="9"/>
        <v>2.3E-05</v>
      </c>
      <c r="O150" s="75">
        <f t="shared" si="10"/>
        <v>1.56E-05</v>
      </c>
      <c r="P150" s="73">
        <f>PROTOKOŁY!B148</f>
        <v>0</v>
      </c>
      <c r="R150" s="82">
        <f>PROTOKOŁY!L148</f>
        <v>0</v>
      </c>
      <c r="S150" s="82">
        <f t="shared" si="11"/>
        <v>0</v>
      </c>
      <c r="T150" s="73">
        <v>1.56E-05</v>
      </c>
      <c r="U150" s="83">
        <v>147</v>
      </c>
    </row>
    <row r="151" spans="2:21" ht="12.75">
      <c r="B151" s="78">
        <v>148</v>
      </c>
      <c r="C151" s="79">
        <f t="shared" si="8"/>
        <v>0</v>
      </c>
      <c r="D151" s="80" t="e">
        <f>VLOOKUP(C151,PROTOKOŁY!$B$2:$D$300,3,FALSE)</f>
        <v>#N/A</v>
      </c>
      <c r="E151" s="81">
        <f t="shared" si="9"/>
        <v>2.29E-05</v>
      </c>
      <c r="O151" s="75">
        <f t="shared" si="10"/>
        <v>1.57E-05</v>
      </c>
      <c r="P151" s="73">
        <f>PROTOKOŁY!B149</f>
        <v>0</v>
      </c>
      <c r="R151" s="82">
        <f>PROTOKOŁY!L149</f>
        <v>0</v>
      </c>
      <c r="S151" s="82">
        <f t="shared" si="11"/>
        <v>0</v>
      </c>
      <c r="T151" s="73">
        <v>1.57E-05</v>
      </c>
      <c r="U151" s="83">
        <v>148</v>
      </c>
    </row>
    <row r="152" spans="2:21" ht="12.75">
      <c r="B152" s="78">
        <v>149</v>
      </c>
      <c r="C152" s="79">
        <f t="shared" si="8"/>
        <v>0</v>
      </c>
      <c r="D152" s="80" t="e">
        <f>VLOOKUP(C152,PROTOKOŁY!$B$2:$D$300,3,FALSE)</f>
        <v>#N/A</v>
      </c>
      <c r="E152" s="81">
        <f t="shared" si="9"/>
        <v>2.28E-05</v>
      </c>
      <c r="O152" s="75">
        <f t="shared" si="10"/>
        <v>1.5799999999999998E-05</v>
      </c>
      <c r="P152" s="73">
        <f>PROTOKOŁY!B150</f>
        <v>0</v>
      </c>
      <c r="R152" s="82">
        <f>PROTOKOŁY!L150</f>
        <v>0</v>
      </c>
      <c r="S152" s="82">
        <f t="shared" si="11"/>
        <v>0</v>
      </c>
      <c r="T152" s="73">
        <v>1.5799999999999998E-05</v>
      </c>
      <c r="U152" s="83">
        <v>149</v>
      </c>
    </row>
    <row r="153" spans="2:21" ht="12.75">
      <c r="B153" s="78">
        <v>150</v>
      </c>
      <c r="C153" s="79">
        <f t="shared" si="8"/>
        <v>0</v>
      </c>
      <c r="D153" s="80" t="e">
        <f>VLOOKUP(C153,PROTOKOŁY!$B$2:$D$300,3,FALSE)</f>
        <v>#N/A</v>
      </c>
      <c r="E153" s="81">
        <f t="shared" si="9"/>
        <v>2.27E-05</v>
      </c>
      <c r="O153" s="75">
        <f t="shared" si="10"/>
        <v>1.59E-05</v>
      </c>
      <c r="P153" s="73">
        <f>PROTOKOŁY!B151</f>
        <v>0</v>
      </c>
      <c r="R153" s="82">
        <f>PROTOKOŁY!L151</f>
        <v>0</v>
      </c>
      <c r="S153" s="82">
        <f t="shared" si="11"/>
        <v>0</v>
      </c>
      <c r="T153" s="73">
        <v>1.59E-05</v>
      </c>
      <c r="U153" s="83">
        <v>150</v>
      </c>
    </row>
    <row r="154" spans="2:21" ht="12.75">
      <c r="B154" s="78">
        <v>151</v>
      </c>
      <c r="C154" s="79">
        <f t="shared" si="8"/>
        <v>0</v>
      </c>
      <c r="D154" s="80" t="e">
        <f>VLOOKUP(C154,PROTOKOŁY!$B$2:$D$300,3,FALSE)</f>
        <v>#N/A</v>
      </c>
      <c r="E154" s="81">
        <f t="shared" si="9"/>
        <v>2.26E-05</v>
      </c>
      <c r="O154" s="75">
        <f t="shared" si="10"/>
        <v>1.6E-05</v>
      </c>
      <c r="P154" s="73">
        <f>PROTOKOŁY!B152</f>
        <v>0</v>
      </c>
      <c r="R154" s="82">
        <f>PROTOKOŁY!L152</f>
        <v>0</v>
      </c>
      <c r="S154" s="82">
        <f t="shared" si="11"/>
        <v>0</v>
      </c>
      <c r="T154" s="73">
        <v>1.6E-05</v>
      </c>
      <c r="U154" s="83">
        <v>151</v>
      </c>
    </row>
    <row r="155" spans="2:21" ht="12.75">
      <c r="B155" s="78">
        <v>152</v>
      </c>
      <c r="C155" s="79">
        <f t="shared" si="8"/>
        <v>0</v>
      </c>
      <c r="D155" s="80" t="e">
        <f>VLOOKUP(C155,PROTOKOŁY!$B$2:$D$300,3,FALSE)</f>
        <v>#N/A</v>
      </c>
      <c r="E155" s="81">
        <f t="shared" si="9"/>
        <v>2.2499999999999998E-05</v>
      </c>
      <c r="O155" s="75">
        <f t="shared" si="10"/>
        <v>1.61E-05</v>
      </c>
      <c r="P155" s="73">
        <f>PROTOKOŁY!B153</f>
        <v>0</v>
      </c>
      <c r="R155" s="82">
        <f>PROTOKOŁY!L153</f>
        <v>0</v>
      </c>
      <c r="S155" s="82">
        <f t="shared" si="11"/>
        <v>0</v>
      </c>
      <c r="T155" s="73">
        <v>1.61E-05</v>
      </c>
      <c r="U155" s="83">
        <v>152</v>
      </c>
    </row>
    <row r="156" spans="2:21" ht="12.75">
      <c r="B156" s="78">
        <v>153</v>
      </c>
      <c r="C156" s="79">
        <f t="shared" si="8"/>
        <v>0</v>
      </c>
      <c r="D156" s="80" t="e">
        <f>VLOOKUP(C156,PROTOKOŁY!$B$2:$D$300,3,FALSE)</f>
        <v>#N/A</v>
      </c>
      <c r="E156" s="81">
        <f t="shared" si="9"/>
        <v>2.24E-05</v>
      </c>
      <c r="O156" s="75">
        <f t="shared" si="10"/>
        <v>1.62E-05</v>
      </c>
      <c r="P156" s="73">
        <f>PROTOKOŁY!B154</f>
        <v>0</v>
      </c>
      <c r="R156" s="82">
        <f>PROTOKOŁY!L154</f>
        <v>0</v>
      </c>
      <c r="S156" s="82">
        <f t="shared" si="11"/>
        <v>0</v>
      </c>
      <c r="T156" s="73">
        <v>1.62E-05</v>
      </c>
      <c r="U156" s="83">
        <v>153</v>
      </c>
    </row>
    <row r="157" spans="2:21" ht="12.75">
      <c r="B157" s="78">
        <v>154</v>
      </c>
      <c r="C157" s="79">
        <f t="shared" si="8"/>
        <v>0</v>
      </c>
      <c r="D157" s="80" t="e">
        <f>VLOOKUP(C157,PROTOKOŁY!$B$2:$D$300,3,FALSE)</f>
        <v>#N/A</v>
      </c>
      <c r="E157" s="81">
        <f t="shared" si="9"/>
        <v>2.23E-05</v>
      </c>
      <c r="O157" s="75">
        <f t="shared" si="10"/>
        <v>1.63E-05</v>
      </c>
      <c r="P157" s="73">
        <f>PROTOKOŁY!B155</f>
        <v>0</v>
      </c>
      <c r="R157" s="82">
        <f>PROTOKOŁY!L155</f>
        <v>0</v>
      </c>
      <c r="S157" s="82">
        <f t="shared" si="11"/>
        <v>0</v>
      </c>
      <c r="T157" s="73">
        <v>1.63E-05</v>
      </c>
      <c r="U157" s="83">
        <v>154</v>
      </c>
    </row>
    <row r="158" spans="2:21" ht="12.75">
      <c r="B158" s="78">
        <v>155</v>
      </c>
      <c r="C158" s="79">
        <f t="shared" si="8"/>
        <v>0</v>
      </c>
      <c r="D158" s="80" t="e">
        <f>VLOOKUP(C158,PROTOKOŁY!$B$2:$D$300,3,FALSE)</f>
        <v>#N/A</v>
      </c>
      <c r="E158" s="81">
        <f t="shared" si="9"/>
        <v>2.22E-05</v>
      </c>
      <c r="O158" s="75">
        <f t="shared" si="10"/>
        <v>1.64E-05</v>
      </c>
      <c r="P158" s="73">
        <f>PROTOKOŁY!B156</f>
        <v>0</v>
      </c>
      <c r="R158" s="82">
        <f>PROTOKOŁY!L156</f>
        <v>0</v>
      </c>
      <c r="S158" s="82">
        <f t="shared" si="11"/>
        <v>0</v>
      </c>
      <c r="T158" s="73">
        <v>1.64E-05</v>
      </c>
      <c r="U158" s="83">
        <v>155</v>
      </c>
    </row>
    <row r="159" spans="2:21" ht="12.75">
      <c r="B159" s="78">
        <v>156</v>
      </c>
      <c r="C159" s="79">
        <f t="shared" si="8"/>
        <v>0</v>
      </c>
      <c r="D159" s="80" t="e">
        <f>VLOOKUP(C159,PROTOKOŁY!$B$2:$D$300,3,FALSE)</f>
        <v>#N/A</v>
      </c>
      <c r="E159" s="81">
        <f t="shared" si="9"/>
        <v>2.21E-05</v>
      </c>
      <c r="O159" s="75">
        <f t="shared" si="10"/>
        <v>1.65E-05</v>
      </c>
      <c r="P159" s="73">
        <f>PROTOKOŁY!B157</f>
        <v>0</v>
      </c>
      <c r="R159" s="82">
        <f>PROTOKOŁY!L157</f>
        <v>0</v>
      </c>
      <c r="S159" s="82">
        <f t="shared" si="11"/>
        <v>0</v>
      </c>
      <c r="T159" s="73">
        <v>1.65E-05</v>
      </c>
      <c r="U159" s="83">
        <v>156</v>
      </c>
    </row>
    <row r="160" spans="2:21" ht="12.75">
      <c r="B160" s="78">
        <v>157</v>
      </c>
      <c r="C160" s="79">
        <f t="shared" si="8"/>
        <v>0</v>
      </c>
      <c r="D160" s="80" t="e">
        <f>VLOOKUP(C160,PROTOKOŁY!$B$2:$D$300,3,FALSE)</f>
        <v>#N/A</v>
      </c>
      <c r="E160" s="81">
        <f t="shared" si="9"/>
        <v>2.2E-05</v>
      </c>
      <c r="O160" s="75">
        <f t="shared" si="10"/>
        <v>1.66E-05</v>
      </c>
      <c r="P160" s="73">
        <f>PROTOKOŁY!B158</f>
        <v>0</v>
      </c>
      <c r="R160" s="82">
        <f>PROTOKOŁY!L158</f>
        <v>0</v>
      </c>
      <c r="S160" s="82">
        <f t="shared" si="11"/>
        <v>0</v>
      </c>
      <c r="T160" s="73">
        <v>1.66E-05</v>
      </c>
      <c r="U160" s="83">
        <v>157</v>
      </c>
    </row>
    <row r="161" spans="2:21" ht="12.75">
      <c r="B161" s="78">
        <v>158</v>
      </c>
      <c r="C161" s="79">
        <f t="shared" si="8"/>
        <v>0</v>
      </c>
      <c r="D161" s="80" t="e">
        <f>VLOOKUP(C161,PROTOKOŁY!$B$2:$D$300,3,FALSE)</f>
        <v>#N/A</v>
      </c>
      <c r="E161" s="81">
        <f t="shared" si="9"/>
        <v>2.19E-05</v>
      </c>
      <c r="O161" s="75">
        <f t="shared" si="10"/>
        <v>1.67E-05</v>
      </c>
      <c r="P161" s="73">
        <f>PROTOKOŁY!B159</f>
        <v>0</v>
      </c>
      <c r="R161" s="82">
        <f>PROTOKOŁY!L159</f>
        <v>0</v>
      </c>
      <c r="S161" s="82">
        <f t="shared" si="11"/>
        <v>0</v>
      </c>
      <c r="T161" s="73">
        <v>1.67E-05</v>
      </c>
      <c r="U161" s="83">
        <v>158</v>
      </c>
    </row>
    <row r="162" spans="2:21" ht="12.75">
      <c r="B162" s="78">
        <v>159</v>
      </c>
      <c r="C162" s="79">
        <f t="shared" si="8"/>
        <v>0</v>
      </c>
      <c r="D162" s="80" t="e">
        <f>VLOOKUP(C162,PROTOKOŁY!$B$2:$D$300,3,FALSE)</f>
        <v>#N/A</v>
      </c>
      <c r="E162" s="81">
        <f t="shared" si="9"/>
        <v>2.1799999999999998E-05</v>
      </c>
      <c r="O162" s="75">
        <f t="shared" si="10"/>
        <v>1.68E-05</v>
      </c>
      <c r="P162" s="73">
        <f>PROTOKOŁY!B160</f>
        <v>0</v>
      </c>
      <c r="R162" s="82">
        <f>PROTOKOŁY!L160</f>
        <v>0</v>
      </c>
      <c r="S162" s="82">
        <f t="shared" si="11"/>
        <v>0</v>
      </c>
      <c r="T162" s="73">
        <v>1.68E-05</v>
      </c>
      <c r="U162" s="83">
        <v>159</v>
      </c>
    </row>
    <row r="163" spans="2:21" ht="12.75">
      <c r="B163" s="78">
        <v>160</v>
      </c>
      <c r="C163" s="79">
        <f t="shared" si="8"/>
        <v>0</v>
      </c>
      <c r="D163" s="80" t="e">
        <f>VLOOKUP(C163,PROTOKOŁY!$B$2:$D$300,3,FALSE)</f>
        <v>#N/A</v>
      </c>
      <c r="E163" s="81">
        <f t="shared" si="9"/>
        <v>2.17E-05</v>
      </c>
      <c r="O163" s="75">
        <f t="shared" si="10"/>
        <v>1.69E-05</v>
      </c>
      <c r="P163" s="73">
        <f>PROTOKOŁY!B161</f>
        <v>0</v>
      </c>
      <c r="R163" s="82">
        <f>PROTOKOŁY!L161</f>
        <v>0</v>
      </c>
      <c r="S163" s="82">
        <f t="shared" si="11"/>
        <v>0</v>
      </c>
      <c r="T163" s="73">
        <v>1.69E-05</v>
      </c>
      <c r="U163" s="83">
        <v>160</v>
      </c>
    </row>
    <row r="164" spans="2:21" ht="12.75">
      <c r="B164" s="78">
        <v>161</v>
      </c>
      <c r="C164" s="79">
        <f t="shared" si="8"/>
        <v>0</v>
      </c>
      <c r="D164" s="80" t="e">
        <f>VLOOKUP(C164,PROTOKOŁY!$B$2:$D$300,3,FALSE)</f>
        <v>#N/A</v>
      </c>
      <c r="E164" s="81">
        <f t="shared" si="9"/>
        <v>2.16E-05</v>
      </c>
      <c r="O164" s="75">
        <f t="shared" si="10"/>
        <v>1.7E-05</v>
      </c>
      <c r="P164" s="73">
        <f>PROTOKOŁY!B162</f>
        <v>0</v>
      </c>
      <c r="R164" s="82">
        <f>PROTOKOŁY!L162</f>
        <v>0</v>
      </c>
      <c r="S164" s="82">
        <f t="shared" si="11"/>
        <v>0</v>
      </c>
      <c r="T164" s="73">
        <v>1.7E-05</v>
      </c>
      <c r="U164" s="83">
        <v>161</v>
      </c>
    </row>
    <row r="165" spans="2:21" ht="12.75">
      <c r="B165" s="78">
        <v>162</v>
      </c>
      <c r="C165" s="79">
        <f t="shared" si="8"/>
        <v>0</v>
      </c>
      <c r="D165" s="80" t="e">
        <f>VLOOKUP(C165,PROTOKOŁY!$B$2:$D$300,3,FALSE)</f>
        <v>#N/A</v>
      </c>
      <c r="E165" s="81">
        <f t="shared" si="9"/>
        <v>2.15E-05</v>
      </c>
      <c r="O165" s="75">
        <f t="shared" si="10"/>
        <v>1.71E-05</v>
      </c>
      <c r="P165" s="73">
        <f>PROTOKOŁY!B163</f>
        <v>0</v>
      </c>
      <c r="R165" s="82">
        <f>PROTOKOŁY!L163</f>
        <v>0</v>
      </c>
      <c r="S165" s="82">
        <f t="shared" si="11"/>
        <v>0</v>
      </c>
      <c r="T165" s="73">
        <v>1.71E-05</v>
      </c>
      <c r="U165" s="83">
        <v>162</v>
      </c>
    </row>
    <row r="166" spans="2:21" ht="12.75">
      <c r="B166" s="78">
        <v>163</v>
      </c>
      <c r="C166" s="79">
        <f t="shared" si="8"/>
        <v>0</v>
      </c>
      <c r="D166" s="80" t="e">
        <f>VLOOKUP(C166,PROTOKOŁY!$B$2:$D$300,3,FALSE)</f>
        <v>#N/A</v>
      </c>
      <c r="E166" s="81">
        <f t="shared" si="9"/>
        <v>2.14E-05</v>
      </c>
      <c r="O166" s="75">
        <f t="shared" si="10"/>
        <v>1.72E-05</v>
      </c>
      <c r="P166" s="73">
        <f>PROTOKOŁY!B164</f>
        <v>0</v>
      </c>
      <c r="R166" s="82">
        <f>PROTOKOŁY!L164</f>
        <v>0</v>
      </c>
      <c r="S166" s="82">
        <f t="shared" si="11"/>
        <v>0</v>
      </c>
      <c r="T166" s="73">
        <v>1.72E-05</v>
      </c>
      <c r="U166" s="83">
        <v>163</v>
      </c>
    </row>
    <row r="167" spans="2:21" ht="12.75">
      <c r="B167" s="78">
        <v>164</v>
      </c>
      <c r="C167" s="79">
        <f t="shared" si="8"/>
        <v>0</v>
      </c>
      <c r="D167" s="80" t="e">
        <f>VLOOKUP(C167,PROTOKOŁY!$B$2:$D$300,3,FALSE)</f>
        <v>#N/A</v>
      </c>
      <c r="E167" s="81">
        <f t="shared" si="9"/>
        <v>2.13E-05</v>
      </c>
      <c r="O167" s="75">
        <f t="shared" si="10"/>
        <v>1.73E-05</v>
      </c>
      <c r="P167" s="73">
        <f>PROTOKOŁY!B165</f>
        <v>0</v>
      </c>
      <c r="R167" s="82">
        <f>PROTOKOŁY!L165</f>
        <v>0</v>
      </c>
      <c r="S167" s="82">
        <f t="shared" si="11"/>
        <v>0</v>
      </c>
      <c r="T167" s="73">
        <v>1.73E-05</v>
      </c>
      <c r="U167" s="83">
        <v>164</v>
      </c>
    </row>
    <row r="168" spans="2:21" ht="12.75">
      <c r="B168" s="78">
        <v>165</v>
      </c>
      <c r="C168" s="79">
        <f t="shared" si="8"/>
        <v>0</v>
      </c>
      <c r="D168" s="80" t="e">
        <f>VLOOKUP(C168,PROTOKOŁY!$B$2:$D$300,3,FALSE)</f>
        <v>#N/A</v>
      </c>
      <c r="E168" s="81">
        <f t="shared" si="9"/>
        <v>2.12E-05</v>
      </c>
      <c r="O168" s="75">
        <f t="shared" si="10"/>
        <v>1.74E-05</v>
      </c>
      <c r="P168" s="73">
        <f>PROTOKOŁY!B166</f>
        <v>0</v>
      </c>
      <c r="R168" s="82">
        <f>PROTOKOŁY!L166</f>
        <v>0</v>
      </c>
      <c r="S168" s="82">
        <f t="shared" si="11"/>
        <v>0</v>
      </c>
      <c r="T168" s="73">
        <v>1.74E-05</v>
      </c>
      <c r="U168" s="83">
        <v>165</v>
      </c>
    </row>
    <row r="169" spans="2:21" ht="12.75">
      <c r="B169" s="78">
        <v>166</v>
      </c>
      <c r="C169" s="79">
        <f t="shared" si="8"/>
        <v>0</v>
      </c>
      <c r="D169" s="80" t="e">
        <f>VLOOKUP(C169,PROTOKOŁY!$B$2:$D$300,3,FALSE)</f>
        <v>#N/A</v>
      </c>
      <c r="E169" s="81">
        <f t="shared" si="9"/>
        <v>2.11E-05</v>
      </c>
      <c r="O169" s="75">
        <f t="shared" si="10"/>
        <v>1.75E-05</v>
      </c>
      <c r="P169" s="73">
        <f>PROTOKOŁY!B167</f>
        <v>0</v>
      </c>
      <c r="R169" s="82">
        <f>PROTOKOŁY!L167</f>
        <v>0</v>
      </c>
      <c r="S169" s="82">
        <f t="shared" si="11"/>
        <v>0</v>
      </c>
      <c r="T169" s="73">
        <v>1.75E-05</v>
      </c>
      <c r="U169" s="83">
        <v>166</v>
      </c>
    </row>
    <row r="170" spans="2:21" ht="12.75">
      <c r="B170" s="78">
        <v>167</v>
      </c>
      <c r="C170" s="79">
        <f t="shared" si="8"/>
        <v>0</v>
      </c>
      <c r="D170" s="80" t="e">
        <f>VLOOKUP(C170,PROTOKOŁY!$B$2:$D$300,3,FALSE)</f>
        <v>#N/A</v>
      </c>
      <c r="E170" s="81">
        <f t="shared" si="9"/>
        <v>2.1E-05</v>
      </c>
      <c r="O170" s="75">
        <f t="shared" si="10"/>
        <v>1.76E-05</v>
      </c>
      <c r="P170" s="73">
        <f>PROTOKOŁY!B168</f>
        <v>0</v>
      </c>
      <c r="R170" s="82">
        <f>PROTOKOŁY!L168</f>
        <v>0</v>
      </c>
      <c r="S170" s="82">
        <f t="shared" si="11"/>
        <v>0</v>
      </c>
      <c r="T170" s="73">
        <v>1.76E-05</v>
      </c>
      <c r="U170" s="83">
        <v>167</v>
      </c>
    </row>
    <row r="171" spans="2:21" ht="12.75">
      <c r="B171" s="78">
        <v>168</v>
      </c>
      <c r="C171" s="79">
        <f t="shared" si="8"/>
        <v>0</v>
      </c>
      <c r="D171" s="80" t="e">
        <f>VLOOKUP(C171,PROTOKOŁY!$B$2:$D$300,3,FALSE)</f>
        <v>#N/A</v>
      </c>
      <c r="E171" s="81">
        <f t="shared" si="9"/>
        <v>2.09E-05</v>
      </c>
      <c r="O171" s="75">
        <f t="shared" si="10"/>
        <v>1.77E-05</v>
      </c>
      <c r="P171" s="73">
        <f>PROTOKOŁY!B169</f>
        <v>0</v>
      </c>
      <c r="R171" s="82">
        <f>PROTOKOŁY!L169</f>
        <v>0</v>
      </c>
      <c r="S171" s="82">
        <f t="shared" si="11"/>
        <v>0</v>
      </c>
      <c r="T171" s="73">
        <v>1.77E-05</v>
      </c>
      <c r="U171" s="83">
        <v>168</v>
      </c>
    </row>
    <row r="172" spans="2:21" ht="12.75">
      <c r="B172" s="78">
        <v>169</v>
      </c>
      <c r="C172" s="79">
        <f t="shared" si="8"/>
        <v>0</v>
      </c>
      <c r="D172" s="80" t="e">
        <f>VLOOKUP(C172,PROTOKOŁY!$B$2:$D$300,3,FALSE)</f>
        <v>#N/A</v>
      </c>
      <c r="E172" s="81">
        <f t="shared" si="9"/>
        <v>2.08E-05</v>
      </c>
      <c r="O172" s="75">
        <f t="shared" si="10"/>
        <v>1.78E-05</v>
      </c>
      <c r="P172" s="73">
        <f>PROTOKOŁY!B170</f>
        <v>0</v>
      </c>
      <c r="R172" s="82">
        <f>PROTOKOŁY!L170</f>
        <v>0</v>
      </c>
      <c r="S172" s="82">
        <f t="shared" si="11"/>
        <v>0</v>
      </c>
      <c r="T172" s="73">
        <v>1.78E-05</v>
      </c>
      <c r="U172" s="83">
        <v>169</v>
      </c>
    </row>
    <row r="173" spans="2:21" ht="12.75">
      <c r="B173" s="78">
        <v>170</v>
      </c>
      <c r="C173" s="79">
        <f t="shared" si="8"/>
        <v>0</v>
      </c>
      <c r="D173" s="80" t="e">
        <f>VLOOKUP(C173,PROTOKOŁY!$B$2:$D$300,3,FALSE)</f>
        <v>#N/A</v>
      </c>
      <c r="E173" s="81">
        <f t="shared" si="9"/>
        <v>2.07E-05</v>
      </c>
      <c r="O173" s="75">
        <f t="shared" si="10"/>
        <v>1.79E-05</v>
      </c>
      <c r="P173" s="73">
        <f>PROTOKOŁY!B171</f>
        <v>0</v>
      </c>
      <c r="R173" s="82">
        <f>PROTOKOŁY!L171</f>
        <v>0</v>
      </c>
      <c r="S173" s="82">
        <f t="shared" si="11"/>
        <v>0</v>
      </c>
      <c r="T173" s="73">
        <v>1.79E-05</v>
      </c>
      <c r="U173" s="83">
        <v>170</v>
      </c>
    </row>
    <row r="174" spans="2:21" ht="12.75">
      <c r="B174" s="78">
        <v>171</v>
      </c>
      <c r="C174" s="79">
        <f t="shared" si="8"/>
        <v>0</v>
      </c>
      <c r="D174" s="80" t="e">
        <f>VLOOKUP(C174,PROTOKOŁY!$B$2:$D$300,3,FALSE)</f>
        <v>#N/A</v>
      </c>
      <c r="E174" s="81">
        <f t="shared" si="9"/>
        <v>2.06E-05</v>
      </c>
      <c r="O174" s="75">
        <f t="shared" si="10"/>
        <v>1.8E-05</v>
      </c>
      <c r="P174" s="73">
        <f>PROTOKOŁY!B172</f>
        <v>0</v>
      </c>
      <c r="R174" s="82">
        <f>PROTOKOŁY!L172</f>
        <v>0</v>
      </c>
      <c r="S174" s="82">
        <f t="shared" si="11"/>
        <v>0</v>
      </c>
      <c r="T174" s="73">
        <v>1.8E-05</v>
      </c>
      <c r="U174" s="83">
        <v>171</v>
      </c>
    </row>
    <row r="175" spans="2:21" ht="12.75">
      <c r="B175" s="78">
        <v>172</v>
      </c>
      <c r="C175" s="79">
        <f t="shared" si="8"/>
        <v>0</v>
      </c>
      <c r="D175" s="80" t="e">
        <f>VLOOKUP(C175,PROTOKOŁY!$B$2:$D$300,3,FALSE)</f>
        <v>#N/A</v>
      </c>
      <c r="E175" s="81">
        <f t="shared" si="9"/>
        <v>2.05E-05</v>
      </c>
      <c r="O175" s="75">
        <f t="shared" si="10"/>
        <v>1.81E-05</v>
      </c>
      <c r="P175" s="73">
        <f>PROTOKOŁY!B173</f>
        <v>0</v>
      </c>
      <c r="R175" s="82">
        <f>PROTOKOŁY!L173</f>
        <v>0</v>
      </c>
      <c r="S175" s="82">
        <f t="shared" si="11"/>
        <v>0</v>
      </c>
      <c r="T175" s="73">
        <v>1.81E-05</v>
      </c>
      <c r="U175" s="83">
        <v>172</v>
      </c>
    </row>
    <row r="176" spans="2:21" ht="12.75">
      <c r="B176" s="78">
        <v>173</v>
      </c>
      <c r="C176" s="79">
        <f t="shared" si="8"/>
        <v>0</v>
      </c>
      <c r="D176" s="80" t="e">
        <f>VLOOKUP(C176,PROTOKOŁY!$B$2:$D$300,3,FALSE)</f>
        <v>#N/A</v>
      </c>
      <c r="E176" s="81">
        <f t="shared" si="9"/>
        <v>2.04E-05</v>
      </c>
      <c r="O176" s="75">
        <f t="shared" si="10"/>
        <v>1.82E-05</v>
      </c>
      <c r="P176" s="73">
        <f>PROTOKOŁY!B174</f>
        <v>0</v>
      </c>
      <c r="R176" s="82">
        <f>PROTOKOŁY!L174</f>
        <v>0</v>
      </c>
      <c r="S176" s="82">
        <f t="shared" si="11"/>
        <v>0</v>
      </c>
      <c r="T176" s="73">
        <v>1.82E-05</v>
      </c>
      <c r="U176" s="83">
        <v>173</v>
      </c>
    </row>
    <row r="177" spans="2:21" ht="12.75">
      <c r="B177" s="78">
        <v>174</v>
      </c>
      <c r="C177" s="79">
        <f t="shared" si="8"/>
        <v>0</v>
      </c>
      <c r="D177" s="80" t="e">
        <f>VLOOKUP(C177,PROTOKOŁY!$B$2:$D$300,3,FALSE)</f>
        <v>#N/A</v>
      </c>
      <c r="E177" s="81">
        <f t="shared" si="9"/>
        <v>2.03E-05</v>
      </c>
      <c r="O177" s="75">
        <f t="shared" si="10"/>
        <v>1.83E-05</v>
      </c>
      <c r="P177" s="73">
        <f>PROTOKOŁY!B175</f>
        <v>0</v>
      </c>
      <c r="R177" s="82">
        <f>PROTOKOŁY!L175</f>
        <v>0</v>
      </c>
      <c r="S177" s="82">
        <f t="shared" si="11"/>
        <v>0</v>
      </c>
      <c r="T177" s="73">
        <v>1.83E-05</v>
      </c>
      <c r="U177" s="83">
        <v>174</v>
      </c>
    </row>
    <row r="178" spans="2:21" ht="12.75">
      <c r="B178" s="78">
        <v>175</v>
      </c>
      <c r="C178" s="79">
        <f t="shared" si="8"/>
        <v>0</v>
      </c>
      <c r="D178" s="80" t="e">
        <f>VLOOKUP(C178,PROTOKOŁY!$B$2:$D$300,3,FALSE)</f>
        <v>#N/A</v>
      </c>
      <c r="E178" s="81">
        <f t="shared" si="9"/>
        <v>2.02E-05</v>
      </c>
      <c r="O178" s="75">
        <f t="shared" si="10"/>
        <v>1.84E-05</v>
      </c>
      <c r="P178" s="73">
        <f>PROTOKOŁY!B176</f>
        <v>0</v>
      </c>
      <c r="R178" s="82">
        <f>PROTOKOŁY!L176</f>
        <v>0</v>
      </c>
      <c r="S178" s="82">
        <f t="shared" si="11"/>
        <v>0</v>
      </c>
      <c r="T178" s="73">
        <v>1.84E-05</v>
      </c>
      <c r="U178" s="83">
        <v>175</v>
      </c>
    </row>
    <row r="179" spans="2:21" ht="12.75">
      <c r="B179" s="78">
        <v>176</v>
      </c>
      <c r="C179" s="79">
        <f t="shared" si="8"/>
        <v>0</v>
      </c>
      <c r="D179" s="80" t="e">
        <f>VLOOKUP(C179,PROTOKOŁY!$B$2:$D$300,3,FALSE)</f>
        <v>#N/A</v>
      </c>
      <c r="E179" s="81">
        <f t="shared" si="9"/>
        <v>2.01E-05</v>
      </c>
      <c r="O179" s="75">
        <f t="shared" si="10"/>
        <v>1.85E-05</v>
      </c>
      <c r="P179" s="73">
        <f>PROTOKOŁY!B177</f>
        <v>0</v>
      </c>
      <c r="R179" s="82">
        <f>PROTOKOŁY!L177</f>
        <v>0</v>
      </c>
      <c r="S179" s="82">
        <f t="shared" si="11"/>
        <v>0</v>
      </c>
      <c r="T179" s="73">
        <v>1.85E-05</v>
      </c>
      <c r="U179" s="83">
        <v>176</v>
      </c>
    </row>
    <row r="180" spans="2:21" ht="12.75">
      <c r="B180" s="78">
        <v>177</v>
      </c>
      <c r="C180" s="79">
        <f t="shared" si="8"/>
        <v>0</v>
      </c>
      <c r="D180" s="80" t="e">
        <f>VLOOKUP(C180,PROTOKOŁY!$B$2:$D$300,3,FALSE)</f>
        <v>#N/A</v>
      </c>
      <c r="E180" s="81">
        <f t="shared" si="9"/>
        <v>1.9999999999999998E-05</v>
      </c>
      <c r="O180" s="75">
        <f t="shared" si="10"/>
        <v>1.86E-05</v>
      </c>
      <c r="P180" s="73">
        <f>PROTOKOŁY!B178</f>
        <v>0</v>
      </c>
      <c r="R180" s="82">
        <f>PROTOKOŁY!L178</f>
        <v>0</v>
      </c>
      <c r="S180" s="82">
        <f t="shared" si="11"/>
        <v>0</v>
      </c>
      <c r="T180" s="73">
        <v>1.86E-05</v>
      </c>
      <c r="U180" s="83">
        <v>177</v>
      </c>
    </row>
    <row r="181" spans="2:21" ht="12.75">
      <c r="B181" s="78">
        <v>178</v>
      </c>
      <c r="C181" s="79">
        <f t="shared" si="8"/>
        <v>0</v>
      </c>
      <c r="D181" s="80" t="e">
        <f>VLOOKUP(C181,PROTOKOŁY!$B$2:$D$300,3,FALSE)</f>
        <v>#N/A</v>
      </c>
      <c r="E181" s="81">
        <f t="shared" si="9"/>
        <v>1.99E-05</v>
      </c>
      <c r="O181" s="75">
        <f t="shared" si="10"/>
        <v>1.87E-05</v>
      </c>
      <c r="P181" s="73">
        <f>PROTOKOŁY!B179</f>
        <v>0</v>
      </c>
      <c r="R181" s="82">
        <f>PROTOKOŁY!L179</f>
        <v>0</v>
      </c>
      <c r="S181" s="82">
        <f t="shared" si="11"/>
        <v>0</v>
      </c>
      <c r="T181" s="73">
        <v>1.87E-05</v>
      </c>
      <c r="U181" s="83">
        <v>178</v>
      </c>
    </row>
    <row r="182" spans="2:21" ht="12.75">
      <c r="B182" s="78">
        <v>179</v>
      </c>
      <c r="C182" s="79">
        <f t="shared" si="8"/>
        <v>0</v>
      </c>
      <c r="D182" s="80" t="e">
        <f>VLOOKUP(C182,PROTOKOŁY!$B$2:$D$300,3,FALSE)</f>
        <v>#N/A</v>
      </c>
      <c r="E182" s="81">
        <f t="shared" si="9"/>
        <v>1.98E-05</v>
      </c>
      <c r="O182" s="75">
        <f t="shared" si="10"/>
        <v>1.88E-05</v>
      </c>
      <c r="P182" s="73">
        <f>PROTOKOŁY!B180</f>
        <v>0</v>
      </c>
      <c r="R182" s="82">
        <f>PROTOKOŁY!L180</f>
        <v>0</v>
      </c>
      <c r="S182" s="82">
        <f t="shared" si="11"/>
        <v>0</v>
      </c>
      <c r="T182" s="73">
        <v>1.88E-05</v>
      </c>
      <c r="U182" s="83">
        <v>179</v>
      </c>
    </row>
    <row r="183" spans="2:21" ht="12.75">
      <c r="B183" s="78">
        <v>180</v>
      </c>
      <c r="C183" s="79">
        <f t="shared" si="8"/>
        <v>0</v>
      </c>
      <c r="D183" s="80" t="e">
        <f>VLOOKUP(C183,PROTOKOŁY!$B$2:$D$300,3,FALSE)</f>
        <v>#N/A</v>
      </c>
      <c r="E183" s="81">
        <f t="shared" si="9"/>
        <v>1.97E-05</v>
      </c>
      <c r="O183" s="75">
        <f t="shared" si="10"/>
        <v>1.89E-05</v>
      </c>
      <c r="P183" s="73">
        <f>PROTOKOŁY!B181</f>
        <v>0</v>
      </c>
      <c r="R183" s="82">
        <f>PROTOKOŁY!L181</f>
        <v>0</v>
      </c>
      <c r="S183" s="82">
        <f t="shared" si="11"/>
        <v>0</v>
      </c>
      <c r="T183" s="73">
        <v>1.89E-05</v>
      </c>
      <c r="U183" s="83">
        <v>180</v>
      </c>
    </row>
    <row r="184" spans="2:21" ht="12.75">
      <c r="B184" s="78">
        <v>181</v>
      </c>
      <c r="C184" s="79">
        <f t="shared" si="8"/>
        <v>0</v>
      </c>
      <c r="D184" s="80" t="e">
        <f>VLOOKUP(C184,PROTOKOŁY!$B$2:$D$300,3,FALSE)</f>
        <v>#N/A</v>
      </c>
      <c r="E184" s="81">
        <f t="shared" si="9"/>
        <v>1.96E-05</v>
      </c>
      <c r="O184" s="75">
        <f t="shared" si="10"/>
        <v>1.9E-05</v>
      </c>
      <c r="P184" s="73">
        <f>PROTOKOŁY!B182</f>
        <v>0</v>
      </c>
      <c r="R184" s="82">
        <f>PROTOKOŁY!L182</f>
        <v>0</v>
      </c>
      <c r="S184" s="82">
        <f t="shared" si="11"/>
        <v>0</v>
      </c>
      <c r="T184" s="73">
        <v>1.9E-05</v>
      </c>
      <c r="U184" s="83">
        <v>181</v>
      </c>
    </row>
    <row r="185" spans="2:21" ht="12.75">
      <c r="B185" s="78">
        <v>182</v>
      </c>
      <c r="C185" s="79">
        <f t="shared" si="8"/>
        <v>0</v>
      </c>
      <c r="D185" s="80" t="e">
        <f>VLOOKUP(C185,PROTOKOŁY!$B$2:$D$300,3,FALSE)</f>
        <v>#N/A</v>
      </c>
      <c r="E185" s="81">
        <f t="shared" si="9"/>
        <v>1.95E-05</v>
      </c>
      <c r="O185" s="75">
        <f t="shared" si="10"/>
        <v>1.91E-05</v>
      </c>
      <c r="P185" s="73">
        <f>PROTOKOŁY!B183</f>
        <v>0</v>
      </c>
      <c r="R185" s="82">
        <f>PROTOKOŁY!L183</f>
        <v>0</v>
      </c>
      <c r="S185" s="82">
        <f t="shared" si="11"/>
        <v>0</v>
      </c>
      <c r="T185" s="73">
        <v>1.91E-05</v>
      </c>
      <c r="U185" s="83">
        <v>182</v>
      </c>
    </row>
    <row r="186" spans="2:21" ht="12.75">
      <c r="B186" s="78">
        <v>183</v>
      </c>
      <c r="C186" s="79">
        <f t="shared" si="8"/>
        <v>0</v>
      </c>
      <c r="D186" s="80" t="e">
        <f>VLOOKUP(C186,PROTOKOŁY!$B$2:$D$300,3,FALSE)</f>
        <v>#N/A</v>
      </c>
      <c r="E186" s="81">
        <f t="shared" si="9"/>
        <v>1.94E-05</v>
      </c>
      <c r="O186" s="75">
        <f t="shared" si="10"/>
        <v>1.92E-05</v>
      </c>
      <c r="P186" s="73">
        <f>PROTOKOŁY!B184</f>
        <v>0</v>
      </c>
      <c r="R186" s="82">
        <f>PROTOKOŁY!L184</f>
        <v>0</v>
      </c>
      <c r="S186" s="82">
        <f t="shared" si="11"/>
        <v>0</v>
      </c>
      <c r="T186" s="73">
        <v>1.92E-05</v>
      </c>
      <c r="U186" s="83">
        <v>183</v>
      </c>
    </row>
    <row r="187" spans="2:21" ht="12.75">
      <c r="B187" s="78">
        <v>184</v>
      </c>
      <c r="C187" s="79">
        <f t="shared" si="8"/>
        <v>0</v>
      </c>
      <c r="D187" s="80" t="e">
        <f>VLOOKUP(C187,PROTOKOŁY!$B$2:$D$300,3,FALSE)</f>
        <v>#N/A</v>
      </c>
      <c r="E187" s="81">
        <f t="shared" si="9"/>
        <v>1.9299999999999998E-05</v>
      </c>
      <c r="O187" s="75">
        <f t="shared" si="10"/>
        <v>1.9299999999999998E-05</v>
      </c>
      <c r="P187" s="73">
        <f>PROTOKOŁY!B185</f>
        <v>0</v>
      </c>
      <c r="R187" s="82">
        <f>PROTOKOŁY!L185</f>
        <v>0</v>
      </c>
      <c r="S187" s="82">
        <f t="shared" si="11"/>
        <v>0</v>
      </c>
      <c r="T187" s="73">
        <v>1.9299999999999998E-05</v>
      </c>
      <c r="U187" s="83">
        <v>184</v>
      </c>
    </row>
    <row r="188" spans="2:21" ht="12.75">
      <c r="B188" s="78">
        <v>185</v>
      </c>
      <c r="C188" s="79">
        <f t="shared" si="8"/>
        <v>0</v>
      </c>
      <c r="D188" s="80" t="e">
        <f>VLOOKUP(C188,PROTOKOŁY!$B$2:$D$300,3,FALSE)</f>
        <v>#N/A</v>
      </c>
      <c r="E188" s="81">
        <f t="shared" si="9"/>
        <v>1.92E-05</v>
      </c>
      <c r="O188" s="75">
        <f t="shared" si="10"/>
        <v>1.94E-05</v>
      </c>
      <c r="P188" s="73">
        <f>PROTOKOŁY!B186</f>
        <v>0</v>
      </c>
      <c r="R188" s="82">
        <f>PROTOKOŁY!L186</f>
        <v>0</v>
      </c>
      <c r="S188" s="82">
        <f t="shared" si="11"/>
        <v>0</v>
      </c>
      <c r="T188" s="73">
        <v>1.94E-05</v>
      </c>
      <c r="U188" s="83">
        <v>185</v>
      </c>
    </row>
    <row r="189" spans="2:21" ht="12.75">
      <c r="B189" s="78">
        <v>186</v>
      </c>
      <c r="C189" s="79">
        <f t="shared" si="8"/>
        <v>0</v>
      </c>
      <c r="D189" s="80" t="e">
        <f>VLOOKUP(C189,PROTOKOŁY!$B$2:$D$300,3,FALSE)</f>
        <v>#N/A</v>
      </c>
      <c r="E189" s="81">
        <f t="shared" si="9"/>
        <v>1.91E-05</v>
      </c>
      <c r="O189" s="75">
        <f t="shared" si="10"/>
        <v>1.95E-05</v>
      </c>
      <c r="P189" s="73">
        <f>PROTOKOŁY!B187</f>
        <v>0</v>
      </c>
      <c r="R189" s="82">
        <f>PROTOKOŁY!L187</f>
        <v>0</v>
      </c>
      <c r="S189" s="82">
        <f t="shared" si="11"/>
        <v>0</v>
      </c>
      <c r="T189" s="73">
        <v>1.95E-05</v>
      </c>
      <c r="U189" s="83">
        <v>186</v>
      </c>
    </row>
    <row r="190" spans="2:21" ht="12.75">
      <c r="B190" s="78">
        <v>187</v>
      </c>
      <c r="C190" s="79">
        <f t="shared" si="8"/>
        <v>0</v>
      </c>
      <c r="D190" s="80" t="e">
        <f>VLOOKUP(C190,PROTOKOŁY!$B$2:$D$300,3,FALSE)</f>
        <v>#N/A</v>
      </c>
      <c r="E190" s="81">
        <f t="shared" si="9"/>
        <v>1.9E-05</v>
      </c>
      <c r="O190" s="75">
        <f t="shared" si="10"/>
        <v>1.96E-05</v>
      </c>
      <c r="P190" s="73">
        <f>PROTOKOŁY!B188</f>
        <v>0</v>
      </c>
      <c r="R190" s="82">
        <f>PROTOKOŁY!L188</f>
        <v>0</v>
      </c>
      <c r="S190" s="82">
        <f t="shared" si="11"/>
        <v>0</v>
      </c>
      <c r="T190" s="73">
        <v>1.96E-05</v>
      </c>
      <c r="U190" s="83">
        <v>187</v>
      </c>
    </row>
    <row r="191" spans="2:21" ht="12.75">
      <c r="B191" s="78">
        <v>188</v>
      </c>
      <c r="C191" s="79">
        <f t="shared" si="8"/>
        <v>0</v>
      </c>
      <c r="D191" s="80" t="e">
        <f>VLOOKUP(C191,PROTOKOŁY!$B$2:$D$300,3,FALSE)</f>
        <v>#N/A</v>
      </c>
      <c r="E191" s="81">
        <f t="shared" si="9"/>
        <v>1.89E-05</v>
      </c>
      <c r="O191" s="75">
        <f t="shared" si="10"/>
        <v>1.97E-05</v>
      </c>
      <c r="P191" s="73">
        <f>PROTOKOŁY!B189</f>
        <v>0</v>
      </c>
      <c r="R191" s="82">
        <f>PROTOKOŁY!L189</f>
        <v>0</v>
      </c>
      <c r="S191" s="82">
        <f t="shared" si="11"/>
        <v>0</v>
      </c>
      <c r="T191" s="73">
        <v>1.97E-05</v>
      </c>
      <c r="U191" s="83">
        <v>188</v>
      </c>
    </row>
    <row r="192" spans="2:21" ht="12.75">
      <c r="B192" s="78">
        <v>189</v>
      </c>
      <c r="C192" s="79">
        <f t="shared" si="8"/>
        <v>0</v>
      </c>
      <c r="D192" s="80" t="e">
        <f>VLOOKUP(C192,PROTOKOŁY!$B$2:$D$300,3,FALSE)</f>
        <v>#N/A</v>
      </c>
      <c r="E192" s="81">
        <f t="shared" si="9"/>
        <v>1.88E-05</v>
      </c>
      <c r="O192" s="75">
        <f t="shared" si="10"/>
        <v>1.98E-05</v>
      </c>
      <c r="P192" s="73">
        <f>PROTOKOŁY!B190</f>
        <v>0</v>
      </c>
      <c r="R192" s="82">
        <f>PROTOKOŁY!L190</f>
        <v>0</v>
      </c>
      <c r="S192" s="82">
        <f t="shared" si="11"/>
        <v>0</v>
      </c>
      <c r="T192" s="73">
        <v>1.98E-05</v>
      </c>
      <c r="U192" s="83">
        <v>189</v>
      </c>
    </row>
    <row r="193" spans="2:21" ht="12.75">
      <c r="B193" s="78">
        <v>190</v>
      </c>
      <c r="C193" s="79">
        <f t="shared" si="8"/>
        <v>0</v>
      </c>
      <c r="D193" s="80" t="e">
        <f>VLOOKUP(C193,PROTOKOŁY!$B$2:$D$300,3,FALSE)</f>
        <v>#N/A</v>
      </c>
      <c r="E193" s="81">
        <f t="shared" si="9"/>
        <v>1.87E-05</v>
      </c>
      <c r="O193" s="75">
        <f t="shared" si="10"/>
        <v>1.99E-05</v>
      </c>
      <c r="P193" s="73">
        <f>PROTOKOŁY!B191</f>
        <v>0</v>
      </c>
      <c r="R193" s="82">
        <f>PROTOKOŁY!L191</f>
        <v>0</v>
      </c>
      <c r="S193" s="82">
        <f t="shared" si="11"/>
        <v>0</v>
      </c>
      <c r="T193" s="73">
        <v>1.99E-05</v>
      </c>
      <c r="U193" s="83">
        <v>190</v>
      </c>
    </row>
    <row r="194" spans="2:21" ht="12.75">
      <c r="B194" s="78">
        <v>191</v>
      </c>
      <c r="C194" s="79">
        <f t="shared" si="8"/>
        <v>0</v>
      </c>
      <c r="D194" s="80" t="e">
        <f>VLOOKUP(C194,PROTOKOŁY!$B$2:$D$300,3,FALSE)</f>
        <v>#N/A</v>
      </c>
      <c r="E194" s="81">
        <f t="shared" si="9"/>
        <v>1.86E-05</v>
      </c>
      <c r="O194" s="75">
        <f t="shared" si="10"/>
        <v>1.9999999999999998E-05</v>
      </c>
      <c r="P194" s="73">
        <f>PROTOKOŁY!B192</f>
        <v>0</v>
      </c>
      <c r="R194" s="82">
        <f>PROTOKOŁY!L192</f>
        <v>0</v>
      </c>
      <c r="S194" s="82">
        <f t="shared" si="11"/>
        <v>0</v>
      </c>
      <c r="T194" s="73">
        <v>1.9999999999999998E-05</v>
      </c>
      <c r="U194" s="83">
        <v>191</v>
      </c>
    </row>
    <row r="195" spans="2:21" ht="12.75">
      <c r="B195" s="78">
        <v>192</v>
      </c>
      <c r="C195" s="79">
        <f t="shared" si="8"/>
        <v>0</v>
      </c>
      <c r="D195" s="80" t="e">
        <f>VLOOKUP(C195,PROTOKOŁY!$B$2:$D$300,3,FALSE)</f>
        <v>#N/A</v>
      </c>
      <c r="E195" s="81">
        <f t="shared" si="9"/>
        <v>1.85E-05</v>
      </c>
      <c r="O195" s="75">
        <f t="shared" si="10"/>
        <v>2.01E-05</v>
      </c>
      <c r="P195" s="73">
        <f>PROTOKOŁY!B193</f>
        <v>0</v>
      </c>
      <c r="R195" s="82">
        <f>PROTOKOŁY!L193</f>
        <v>0</v>
      </c>
      <c r="S195" s="82">
        <f t="shared" si="11"/>
        <v>0</v>
      </c>
      <c r="T195" s="73">
        <v>2.01E-05</v>
      </c>
      <c r="U195" s="83">
        <v>192</v>
      </c>
    </row>
    <row r="196" spans="2:21" ht="12.75">
      <c r="B196" s="78">
        <v>193</v>
      </c>
      <c r="C196" s="79">
        <f aca="true" t="shared" si="12" ref="C196:C260">VLOOKUP(E196,O$4:P$260,2,FALSE)</f>
        <v>0</v>
      </c>
      <c r="D196" s="80" t="e">
        <f>VLOOKUP(C196,PROTOKOŁY!$B$2:$D$300,3,FALSE)</f>
        <v>#N/A</v>
      </c>
      <c r="E196" s="81">
        <f t="shared" si="9"/>
        <v>1.84E-05</v>
      </c>
      <c r="O196" s="75">
        <f t="shared" si="10"/>
        <v>2.02E-05</v>
      </c>
      <c r="P196" s="73">
        <f>PROTOKOŁY!B194</f>
        <v>0</v>
      </c>
      <c r="R196" s="82">
        <f>PROTOKOŁY!L194</f>
        <v>0</v>
      </c>
      <c r="S196" s="82">
        <f t="shared" si="11"/>
        <v>0</v>
      </c>
      <c r="T196" s="73">
        <v>2.02E-05</v>
      </c>
      <c r="U196" s="83">
        <v>193</v>
      </c>
    </row>
    <row r="197" spans="2:21" ht="12.75">
      <c r="B197" s="78">
        <v>194</v>
      </c>
      <c r="C197" s="79">
        <f t="shared" si="12"/>
        <v>0</v>
      </c>
      <c r="D197" s="80" t="e">
        <f>VLOOKUP(C197,PROTOKOŁY!$B$2:$D$300,3,FALSE)</f>
        <v>#N/A</v>
      </c>
      <c r="E197" s="81">
        <f aca="true" t="shared" si="13" ref="E197:E260">LARGE(O$4:O$260,U197)</f>
        <v>1.83E-05</v>
      </c>
      <c r="O197" s="75">
        <f aca="true" t="shared" si="14" ref="O197:O260">S197+T197</f>
        <v>2.03E-05</v>
      </c>
      <c r="P197" s="73">
        <f>PROTOKOŁY!B195</f>
        <v>0</v>
      </c>
      <c r="R197" s="82">
        <f>PROTOKOŁY!L195</f>
        <v>0</v>
      </c>
      <c r="S197" s="82">
        <f aca="true" t="shared" si="15" ref="S197:S260">R197</f>
        <v>0</v>
      </c>
      <c r="T197" s="73">
        <v>2.03E-05</v>
      </c>
      <c r="U197" s="83">
        <v>194</v>
      </c>
    </row>
    <row r="198" spans="2:21" ht="12.75">
      <c r="B198" s="78">
        <v>195</v>
      </c>
      <c r="C198" s="79">
        <f t="shared" si="12"/>
        <v>0</v>
      </c>
      <c r="D198" s="80" t="e">
        <f>VLOOKUP(C198,PROTOKOŁY!$B$2:$D$300,3,FALSE)</f>
        <v>#N/A</v>
      </c>
      <c r="E198" s="81">
        <f t="shared" si="13"/>
        <v>1.82E-05</v>
      </c>
      <c r="O198" s="75">
        <f t="shared" si="14"/>
        <v>2.04E-05</v>
      </c>
      <c r="P198" s="73">
        <f>PROTOKOŁY!B196</f>
        <v>0</v>
      </c>
      <c r="R198" s="82">
        <f>PROTOKOŁY!L196</f>
        <v>0</v>
      </c>
      <c r="S198" s="82">
        <f t="shared" si="15"/>
        <v>0</v>
      </c>
      <c r="T198" s="73">
        <v>2.04E-05</v>
      </c>
      <c r="U198" s="83">
        <v>195</v>
      </c>
    </row>
    <row r="199" spans="2:21" ht="12.75">
      <c r="B199" s="78">
        <v>196</v>
      </c>
      <c r="C199" s="79">
        <f t="shared" si="12"/>
        <v>0</v>
      </c>
      <c r="D199" s="80" t="e">
        <f>VLOOKUP(C199,PROTOKOŁY!$B$2:$D$300,3,FALSE)</f>
        <v>#N/A</v>
      </c>
      <c r="E199" s="81">
        <f t="shared" si="13"/>
        <v>1.81E-05</v>
      </c>
      <c r="O199" s="75">
        <f t="shared" si="14"/>
        <v>2.05E-05</v>
      </c>
      <c r="P199" s="73">
        <f>PROTOKOŁY!B197</f>
        <v>0</v>
      </c>
      <c r="R199" s="82">
        <f>PROTOKOŁY!L197</f>
        <v>0</v>
      </c>
      <c r="S199" s="82">
        <f t="shared" si="15"/>
        <v>0</v>
      </c>
      <c r="T199" s="73">
        <v>2.05E-05</v>
      </c>
      <c r="U199" s="83">
        <v>196</v>
      </c>
    </row>
    <row r="200" spans="2:21" ht="12.75">
      <c r="B200" s="78">
        <v>197</v>
      </c>
      <c r="C200" s="79">
        <f t="shared" si="12"/>
        <v>0</v>
      </c>
      <c r="D200" s="80" t="e">
        <f>VLOOKUP(C200,PROTOKOŁY!$B$2:$D$300,3,FALSE)</f>
        <v>#N/A</v>
      </c>
      <c r="E200" s="81">
        <f t="shared" si="13"/>
        <v>1.8E-05</v>
      </c>
      <c r="O200" s="75">
        <f t="shared" si="14"/>
        <v>2.06E-05</v>
      </c>
      <c r="P200" s="73">
        <f>PROTOKOŁY!B198</f>
        <v>0</v>
      </c>
      <c r="R200" s="82">
        <f>PROTOKOŁY!L198</f>
        <v>0</v>
      </c>
      <c r="S200" s="82">
        <f t="shared" si="15"/>
        <v>0</v>
      </c>
      <c r="T200" s="73">
        <v>2.06E-05</v>
      </c>
      <c r="U200" s="83">
        <v>197</v>
      </c>
    </row>
    <row r="201" spans="2:21" ht="12.75">
      <c r="B201" s="78">
        <v>198</v>
      </c>
      <c r="C201" s="79">
        <f t="shared" si="12"/>
        <v>0</v>
      </c>
      <c r="D201" s="80" t="e">
        <f>VLOOKUP(C201,PROTOKOŁY!$B$2:$D$300,3,FALSE)</f>
        <v>#N/A</v>
      </c>
      <c r="E201" s="81">
        <f t="shared" si="13"/>
        <v>1.79E-05</v>
      </c>
      <c r="O201" s="75">
        <f t="shared" si="14"/>
        <v>2.07E-05</v>
      </c>
      <c r="P201" s="73">
        <f>PROTOKOŁY!B199</f>
        <v>0</v>
      </c>
      <c r="R201" s="82">
        <f>PROTOKOŁY!L199</f>
        <v>0</v>
      </c>
      <c r="S201" s="82">
        <f t="shared" si="15"/>
        <v>0</v>
      </c>
      <c r="T201" s="73">
        <v>2.07E-05</v>
      </c>
      <c r="U201" s="83">
        <v>198</v>
      </c>
    </row>
    <row r="202" spans="2:21" ht="12.75">
      <c r="B202" s="78">
        <v>199</v>
      </c>
      <c r="C202" s="79">
        <f t="shared" si="12"/>
        <v>0</v>
      </c>
      <c r="D202" s="80" t="e">
        <f>VLOOKUP(C202,PROTOKOŁY!$B$2:$D$300,3,FALSE)</f>
        <v>#N/A</v>
      </c>
      <c r="E202" s="81">
        <f t="shared" si="13"/>
        <v>1.78E-05</v>
      </c>
      <c r="O202" s="75">
        <f t="shared" si="14"/>
        <v>2.08E-05</v>
      </c>
      <c r="P202" s="73">
        <f>PROTOKOŁY!B200</f>
        <v>0</v>
      </c>
      <c r="R202" s="82">
        <f>PROTOKOŁY!L200</f>
        <v>0</v>
      </c>
      <c r="S202" s="82">
        <f t="shared" si="15"/>
        <v>0</v>
      </c>
      <c r="T202" s="73">
        <v>2.08E-05</v>
      </c>
      <c r="U202" s="83">
        <v>199</v>
      </c>
    </row>
    <row r="203" spans="2:21" ht="12.75">
      <c r="B203" s="78">
        <v>200</v>
      </c>
      <c r="C203" s="79">
        <f t="shared" si="12"/>
        <v>0</v>
      </c>
      <c r="D203" s="80" t="e">
        <f>VLOOKUP(C203,PROTOKOŁY!$B$2:$D$300,3,FALSE)</f>
        <v>#N/A</v>
      </c>
      <c r="E203" s="81">
        <f t="shared" si="13"/>
        <v>1.77E-05</v>
      </c>
      <c r="O203" s="75">
        <f t="shared" si="14"/>
        <v>2.09E-05</v>
      </c>
      <c r="P203" s="73">
        <f>PROTOKOŁY!B201</f>
        <v>0</v>
      </c>
      <c r="R203" s="82">
        <f>PROTOKOŁY!L201</f>
        <v>0</v>
      </c>
      <c r="S203" s="82">
        <f t="shared" si="15"/>
        <v>0</v>
      </c>
      <c r="T203" s="73">
        <v>2.09E-05</v>
      </c>
      <c r="U203" s="83">
        <v>200</v>
      </c>
    </row>
    <row r="204" spans="2:21" ht="12.75">
      <c r="B204" s="78">
        <v>201</v>
      </c>
      <c r="C204" s="79">
        <f t="shared" si="12"/>
        <v>0</v>
      </c>
      <c r="D204" s="80" t="e">
        <f>VLOOKUP(C204,PROTOKOŁY!$B$2:$D$300,3,FALSE)</f>
        <v>#N/A</v>
      </c>
      <c r="E204" s="81">
        <f t="shared" si="13"/>
        <v>1.76E-05</v>
      </c>
      <c r="O204" s="75">
        <f t="shared" si="14"/>
        <v>2.1E-05</v>
      </c>
      <c r="P204" s="73">
        <f>PROTOKOŁY!B202</f>
        <v>0</v>
      </c>
      <c r="R204" s="82">
        <f>PROTOKOŁY!L202</f>
        <v>0</v>
      </c>
      <c r="S204" s="82">
        <f t="shared" si="15"/>
        <v>0</v>
      </c>
      <c r="T204" s="73">
        <v>2.1E-05</v>
      </c>
      <c r="U204" s="83">
        <v>201</v>
      </c>
    </row>
    <row r="205" spans="2:21" ht="12.75">
      <c r="B205" s="78">
        <v>202</v>
      </c>
      <c r="C205" s="79">
        <f t="shared" si="12"/>
        <v>0</v>
      </c>
      <c r="D205" s="80" t="e">
        <f>VLOOKUP(C205,PROTOKOŁY!$B$2:$D$300,3,FALSE)</f>
        <v>#N/A</v>
      </c>
      <c r="E205" s="81">
        <f t="shared" si="13"/>
        <v>1.75E-05</v>
      </c>
      <c r="O205" s="75">
        <f t="shared" si="14"/>
        <v>2.11E-05</v>
      </c>
      <c r="P205" s="73">
        <f>PROTOKOŁY!B203</f>
        <v>0</v>
      </c>
      <c r="R205" s="82">
        <f>PROTOKOŁY!L203</f>
        <v>0</v>
      </c>
      <c r="S205" s="82">
        <f t="shared" si="15"/>
        <v>0</v>
      </c>
      <c r="T205" s="73">
        <v>2.11E-05</v>
      </c>
      <c r="U205" s="83">
        <v>202</v>
      </c>
    </row>
    <row r="206" spans="2:21" ht="12.75">
      <c r="B206" s="78">
        <v>203</v>
      </c>
      <c r="C206" s="79">
        <f t="shared" si="12"/>
        <v>0</v>
      </c>
      <c r="D206" s="80" t="e">
        <f>VLOOKUP(C206,PROTOKOŁY!$B$2:$D$300,3,FALSE)</f>
        <v>#N/A</v>
      </c>
      <c r="E206" s="81">
        <f t="shared" si="13"/>
        <v>1.74E-05</v>
      </c>
      <c r="O206" s="75">
        <f t="shared" si="14"/>
        <v>2.12E-05</v>
      </c>
      <c r="P206" s="73">
        <f>PROTOKOŁY!B204</f>
        <v>0</v>
      </c>
      <c r="R206" s="82">
        <f>PROTOKOŁY!L204</f>
        <v>0</v>
      </c>
      <c r="S206" s="82">
        <f t="shared" si="15"/>
        <v>0</v>
      </c>
      <c r="T206" s="73">
        <v>2.12E-05</v>
      </c>
      <c r="U206" s="83">
        <v>203</v>
      </c>
    </row>
    <row r="207" spans="2:21" ht="12.75">
      <c r="B207" s="78">
        <v>204</v>
      </c>
      <c r="C207" s="79">
        <f t="shared" si="12"/>
        <v>0</v>
      </c>
      <c r="D207" s="80" t="e">
        <f>VLOOKUP(C207,PROTOKOŁY!$B$2:$D$300,3,FALSE)</f>
        <v>#N/A</v>
      </c>
      <c r="E207" s="81">
        <f t="shared" si="13"/>
        <v>1.73E-05</v>
      </c>
      <c r="O207" s="75">
        <f t="shared" si="14"/>
        <v>2.13E-05</v>
      </c>
      <c r="P207" s="73">
        <f>PROTOKOŁY!B205</f>
        <v>0</v>
      </c>
      <c r="R207" s="82">
        <f>PROTOKOŁY!L205</f>
        <v>0</v>
      </c>
      <c r="S207" s="82">
        <f t="shared" si="15"/>
        <v>0</v>
      </c>
      <c r="T207" s="73">
        <v>2.13E-05</v>
      </c>
      <c r="U207" s="83">
        <v>204</v>
      </c>
    </row>
    <row r="208" spans="2:21" ht="12.75">
      <c r="B208" s="78">
        <v>205</v>
      </c>
      <c r="C208" s="79">
        <f t="shared" si="12"/>
        <v>0</v>
      </c>
      <c r="D208" s="80" t="e">
        <f>VLOOKUP(C208,PROTOKOŁY!$B$2:$D$300,3,FALSE)</f>
        <v>#N/A</v>
      </c>
      <c r="E208" s="81">
        <f t="shared" si="13"/>
        <v>1.72E-05</v>
      </c>
      <c r="O208" s="75">
        <f t="shared" si="14"/>
        <v>2.14E-05</v>
      </c>
      <c r="P208" s="73">
        <f>PROTOKOŁY!B206</f>
        <v>0</v>
      </c>
      <c r="R208" s="82">
        <f>PROTOKOŁY!L206</f>
        <v>0</v>
      </c>
      <c r="S208" s="82">
        <f t="shared" si="15"/>
        <v>0</v>
      </c>
      <c r="T208" s="73">
        <v>2.14E-05</v>
      </c>
      <c r="U208" s="83">
        <v>205</v>
      </c>
    </row>
    <row r="209" spans="2:21" ht="12.75">
      <c r="B209" s="78">
        <v>206</v>
      </c>
      <c r="C209" s="79">
        <f t="shared" si="12"/>
        <v>0</v>
      </c>
      <c r="D209" s="80" t="e">
        <f>VLOOKUP(C209,PROTOKOŁY!$B$2:$D$300,3,FALSE)</f>
        <v>#N/A</v>
      </c>
      <c r="E209" s="81">
        <f t="shared" si="13"/>
        <v>1.71E-05</v>
      </c>
      <c r="O209" s="75">
        <f t="shared" si="14"/>
        <v>2.15E-05</v>
      </c>
      <c r="P209" s="73">
        <f>PROTOKOŁY!B207</f>
        <v>0</v>
      </c>
      <c r="R209" s="82">
        <f>PROTOKOŁY!L207</f>
        <v>0</v>
      </c>
      <c r="S209" s="82">
        <f t="shared" si="15"/>
        <v>0</v>
      </c>
      <c r="T209" s="73">
        <v>2.15E-05</v>
      </c>
      <c r="U209" s="83">
        <v>206</v>
      </c>
    </row>
    <row r="210" spans="2:21" ht="12.75">
      <c r="B210" s="78">
        <v>207</v>
      </c>
      <c r="C210" s="79">
        <f t="shared" si="12"/>
        <v>0</v>
      </c>
      <c r="D210" s="80" t="e">
        <f>VLOOKUP(C210,PROTOKOŁY!$B$2:$D$300,3,FALSE)</f>
        <v>#N/A</v>
      </c>
      <c r="E210" s="81">
        <f t="shared" si="13"/>
        <v>1.7E-05</v>
      </c>
      <c r="O210" s="75">
        <f t="shared" si="14"/>
        <v>2.16E-05</v>
      </c>
      <c r="P210" s="73">
        <f>PROTOKOŁY!B208</f>
        <v>0</v>
      </c>
      <c r="R210" s="82">
        <f>PROTOKOŁY!L208</f>
        <v>0</v>
      </c>
      <c r="S210" s="82">
        <f t="shared" si="15"/>
        <v>0</v>
      </c>
      <c r="T210" s="73">
        <v>2.16E-05</v>
      </c>
      <c r="U210" s="83">
        <v>207</v>
      </c>
    </row>
    <row r="211" spans="2:21" ht="12.75">
      <c r="B211" s="78">
        <v>208</v>
      </c>
      <c r="C211" s="79">
        <f t="shared" si="12"/>
        <v>0</v>
      </c>
      <c r="D211" s="80" t="e">
        <f>VLOOKUP(C211,PROTOKOŁY!$B$2:$D$300,3,FALSE)</f>
        <v>#N/A</v>
      </c>
      <c r="E211" s="81">
        <f t="shared" si="13"/>
        <v>1.69E-05</v>
      </c>
      <c r="O211" s="75">
        <f t="shared" si="14"/>
        <v>2.17E-05</v>
      </c>
      <c r="P211" s="73">
        <f>PROTOKOŁY!B209</f>
        <v>0</v>
      </c>
      <c r="R211" s="82">
        <f>PROTOKOŁY!L209</f>
        <v>0</v>
      </c>
      <c r="S211" s="82">
        <f t="shared" si="15"/>
        <v>0</v>
      </c>
      <c r="T211" s="73">
        <v>2.17E-05</v>
      </c>
      <c r="U211" s="83">
        <v>208</v>
      </c>
    </row>
    <row r="212" spans="2:21" ht="12.75">
      <c r="B212" s="78">
        <v>209</v>
      </c>
      <c r="C212" s="79">
        <f t="shared" si="12"/>
        <v>0</v>
      </c>
      <c r="D212" s="80" t="e">
        <f>VLOOKUP(C212,PROTOKOŁY!$B$2:$D$300,3,FALSE)</f>
        <v>#N/A</v>
      </c>
      <c r="E212" s="81">
        <f t="shared" si="13"/>
        <v>1.68E-05</v>
      </c>
      <c r="O212" s="75">
        <f t="shared" si="14"/>
        <v>2.1799999999999998E-05</v>
      </c>
      <c r="P212" s="73">
        <f>PROTOKOŁY!B210</f>
        <v>0</v>
      </c>
      <c r="R212" s="82">
        <f>PROTOKOŁY!L210</f>
        <v>0</v>
      </c>
      <c r="S212" s="82">
        <f t="shared" si="15"/>
        <v>0</v>
      </c>
      <c r="T212" s="73">
        <v>2.1799999999999998E-05</v>
      </c>
      <c r="U212" s="83">
        <v>209</v>
      </c>
    </row>
    <row r="213" spans="2:21" ht="12.75">
      <c r="B213" s="78">
        <v>210</v>
      </c>
      <c r="C213" s="79">
        <f t="shared" si="12"/>
        <v>0</v>
      </c>
      <c r="D213" s="80" t="e">
        <f>VLOOKUP(C213,PROTOKOŁY!$B$2:$D$300,3,FALSE)</f>
        <v>#N/A</v>
      </c>
      <c r="E213" s="81">
        <f t="shared" si="13"/>
        <v>1.67E-05</v>
      </c>
      <c r="O213" s="75">
        <f t="shared" si="14"/>
        <v>2.19E-05</v>
      </c>
      <c r="P213" s="73">
        <f>PROTOKOŁY!B211</f>
        <v>0</v>
      </c>
      <c r="R213" s="82">
        <f>PROTOKOŁY!L211</f>
        <v>0</v>
      </c>
      <c r="S213" s="82">
        <f t="shared" si="15"/>
        <v>0</v>
      </c>
      <c r="T213" s="73">
        <v>2.19E-05</v>
      </c>
      <c r="U213" s="83">
        <v>210</v>
      </c>
    </row>
    <row r="214" spans="2:21" ht="12.75">
      <c r="B214" s="78">
        <v>211</v>
      </c>
      <c r="C214" s="79">
        <f t="shared" si="12"/>
        <v>0</v>
      </c>
      <c r="D214" s="80" t="e">
        <f>VLOOKUP(C214,PROTOKOŁY!$B$2:$D$300,3,FALSE)</f>
        <v>#N/A</v>
      </c>
      <c r="E214" s="81">
        <f t="shared" si="13"/>
        <v>1.66E-05</v>
      </c>
      <c r="O214" s="75">
        <f t="shared" si="14"/>
        <v>2.2E-05</v>
      </c>
      <c r="P214" s="73">
        <f>PROTOKOŁY!B212</f>
        <v>0</v>
      </c>
      <c r="R214" s="82">
        <f>PROTOKOŁY!L212</f>
        <v>0</v>
      </c>
      <c r="S214" s="82">
        <f t="shared" si="15"/>
        <v>0</v>
      </c>
      <c r="T214" s="73">
        <v>2.2E-05</v>
      </c>
      <c r="U214" s="83">
        <v>211</v>
      </c>
    </row>
    <row r="215" spans="2:21" ht="12.75">
      <c r="B215" s="78">
        <v>212</v>
      </c>
      <c r="C215" s="79">
        <f t="shared" si="12"/>
        <v>0</v>
      </c>
      <c r="D215" s="80" t="e">
        <f>VLOOKUP(C215,PROTOKOŁY!$B$2:$D$300,3,FALSE)</f>
        <v>#N/A</v>
      </c>
      <c r="E215" s="81">
        <f t="shared" si="13"/>
        <v>1.65E-05</v>
      </c>
      <c r="O215" s="75">
        <f t="shared" si="14"/>
        <v>2.21E-05</v>
      </c>
      <c r="P215" s="73">
        <f>PROTOKOŁY!B213</f>
        <v>0</v>
      </c>
      <c r="R215" s="82">
        <f>PROTOKOŁY!L213</f>
        <v>0</v>
      </c>
      <c r="S215" s="82">
        <f t="shared" si="15"/>
        <v>0</v>
      </c>
      <c r="T215" s="73">
        <v>2.21E-05</v>
      </c>
      <c r="U215" s="83">
        <v>212</v>
      </c>
    </row>
    <row r="216" spans="2:21" ht="12.75">
      <c r="B216" s="78">
        <v>213</v>
      </c>
      <c r="C216" s="79">
        <f t="shared" si="12"/>
        <v>0</v>
      </c>
      <c r="D216" s="80" t="e">
        <f>VLOOKUP(C216,PROTOKOŁY!$B$2:$D$300,3,FALSE)</f>
        <v>#N/A</v>
      </c>
      <c r="E216" s="81">
        <f t="shared" si="13"/>
        <v>1.64E-05</v>
      </c>
      <c r="O216" s="75">
        <f t="shared" si="14"/>
        <v>2.22E-05</v>
      </c>
      <c r="P216" s="73">
        <f>PROTOKOŁY!B214</f>
        <v>0</v>
      </c>
      <c r="R216" s="82">
        <f>PROTOKOŁY!L214</f>
        <v>0</v>
      </c>
      <c r="S216" s="82">
        <f t="shared" si="15"/>
        <v>0</v>
      </c>
      <c r="T216" s="73">
        <v>2.22E-05</v>
      </c>
      <c r="U216" s="83">
        <v>213</v>
      </c>
    </row>
    <row r="217" spans="2:21" ht="12.75">
      <c r="B217" s="78">
        <v>214</v>
      </c>
      <c r="C217" s="79">
        <f t="shared" si="12"/>
        <v>0</v>
      </c>
      <c r="D217" s="80" t="e">
        <f>VLOOKUP(C217,PROTOKOŁY!$B$2:$D$300,3,FALSE)</f>
        <v>#N/A</v>
      </c>
      <c r="E217" s="81">
        <f t="shared" si="13"/>
        <v>1.63E-05</v>
      </c>
      <c r="O217" s="75">
        <f t="shared" si="14"/>
        <v>2.23E-05</v>
      </c>
      <c r="P217" s="73">
        <f>PROTOKOŁY!B215</f>
        <v>0</v>
      </c>
      <c r="R217" s="82">
        <f>PROTOKOŁY!L215</f>
        <v>0</v>
      </c>
      <c r="S217" s="82">
        <f t="shared" si="15"/>
        <v>0</v>
      </c>
      <c r="T217" s="73">
        <v>2.23E-05</v>
      </c>
      <c r="U217" s="83">
        <v>214</v>
      </c>
    </row>
    <row r="218" spans="2:21" ht="12.75">
      <c r="B218" s="78">
        <v>215</v>
      </c>
      <c r="C218" s="79">
        <f t="shared" si="12"/>
        <v>0</v>
      </c>
      <c r="D218" s="80" t="e">
        <f>VLOOKUP(C218,PROTOKOŁY!$B$2:$D$300,3,FALSE)</f>
        <v>#N/A</v>
      </c>
      <c r="E218" s="81">
        <f t="shared" si="13"/>
        <v>1.62E-05</v>
      </c>
      <c r="O218" s="75">
        <f t="shared" si="14"/>
        <v>2.24E-05</v>
      </c>
      <c r="P218" s="73">
        <f>PROTOKOŁY!B216</f>
        <v>0</v>
      </c>
      <c r="R218" s="82">
        <f>PROTOKOŁY!L216</f>
        <v>0</v>
      </c>
      <c r="S218" s="82">
        <f t="shared" si="15"/>
        <v>0</v>
      </c>
      <c r="T218" s="73">
        <v>2.24E-05</v>
      </c>
      <c r="U218" s="83">
        <v>215</v>
      </c>
    </row>
    <row r="219" spans="2:21" ht="12.75">
      <c r="B219" s="78">
        <v>216</v>
      </c>
      <c r="C219" s="79">
        <f t="shared" si="12"/>
        <v>0</v>
      </c>
      <c r="D219" s="80" t="e">
        <f>VLOOKUP(C219,PROTOKOŁY!$B$2:$D$300,3,FALSE)</f>
        <v>#N/A</v>
      </c>
      <c r="E219" s="81">
        <f t="shared" si="13"/>
        <v>1.61E-05</v>
      </c>
      <c r="O219" s="75">
        <f t="shared" si="14"/>
        <v>2.2499999999999998E-05</v>
      </c>
      <c r="P219" s="73">
        <f>PROTOKOŁY!B217</f>
        <v>0</v>
      </c>
      <c r="R219" s="82">
        <f>PROTOKOŁY!L217</f>
        <v>0</v>
      </c>
      <c r="S219" s="82">
        <f t="shared" si="15"/>
        <v>0</v>
      </c>
      <c r="T219" s="73">
        <v>2.2499999999999998E-05</v>
      </c>
      <c r="U219" s="83">
        <v>216</v>
      </c>
    </row>
    <row r="220" spans="2:21" ht="12.75">
      <c r="B220" s="78">
        <v>217</v>
      </c>
      <c r="C220" s="79">
        <f t="shared" si="12"/>
        <v>0</v>
      </c>
      <c r="D220" s="80" t="e">
        <f>VLOOKUP(C220,PROTOKOŁY!$B$2:$D$300,3,FALSE)</f>
        <v>#N/A</v>
      </c>
      <c r="E220" s="81">
        <f t="shared" si="13"/>
        <v>1.6E-05</v>
      </c>
      <c r="O220" s="75">
        <f t="shared" si="14"/>
        <v>2.26E-05</v>
      </c>
      <c r="P220" s="73">
        <f>PROTOKOŁY!B218</f>
        <v>0</v>
      </c>
      <c r="R220" s="82">
        <f>PROTOKOŁY!L218</f>
        <v>0</v>
      </c>
      <c r="S220" s="82">
        <f t="shared" si="15"/>
        <v>0</v>
      </c>
      <c r="T220" s="73">
        <v>2.26E-05</v>
      </c>
      <c r="U220" s="83">
        <v>217</v>
      </c>
    </row>
    <row r="221" spans="2:21" ht="12.75">
      <c r="B221" s="78">
        <v>218</v>
      </c>
      <c r="C221" s="79">
        <f t="shared" si="12"/>
        <v>0</v>
      </c>
      <c r="D221" s="80" t="e">
        <f>VLOOKUP(C221,PROTOKOŁY!$B$2:$D$300,3,FALSE)</f>
        <v>#N/A</v>
      </c>
      <c r="E221" s="81">
        <f t="shared" si="13"/>
        <v>1.59E-05</v>
      </c>
      <c r="O221" s="75">
        <f t="shared" si="14"/>
        <v>2.27E-05</v>
      </c>
      <c r="P221" s="73">
        <f>PROTOKOŁY!B219</f>
        <v>0</v>
      </c>
      <c r="R221" s="82">
        <f>PROTOKOŁY!L219</f>
        <v>0</v>
      </c>
      <c r="S221" s="82">
        <f t="shared" si="15"/>
        <v>0</v>
      </c>
      <c r="T221" s="73">
        <v>2.27E-05</v>
      </c>
      <c r="U221" s="83">
        <v>218</v>
      </c>
    </row>
    <row r="222" spans="2:21" ht="12.75">
      <c r="B222" s="78">
        <v>219</v>
      </c>
      <c r="C222" s="79">
        <f t="shared" si="12"/>
        <v>0</v>
      </c>
      <c r="D222" s="80" t="e">
        <f>VLOOKUP(C222,PROTOKOŁY!$B$2:$D$300,3,FALSE)</f>
        <v>#N/A</v>
      </c>
      <c r="E222" s="81">
        <f t="shared" si="13"/>
        <v>1.5799999999999998E-05</v>
      </c>
      <c r="O222" s="75">
        <f t="shared" si="14"/>
        <v>2.28E-05</v>
      </c>
      <c r="P222" s="73">
        <f>PROTOKOŁY!B220</f>
        <v>0</v>
      </c>
      <c r="R222" s="82">
        <f>PROTOKOŁY!L220</f>
        <v>0</v>
      </c>
      <c r="S222" s="82">
        <f t="shared" si="15"/>
        <v>0</v>
      </c>
      <c r="T222" s="73">
        <v>2.28E-05</v>
      </c>
      <c r="U222" s="83">
        <v>219</v>
      </c>
    </row>
    <row r="223" spans="2:21" ht="12.75">
      <c r="B223" s="78">
        <v>220</v>
      </c>
      <c r="C223" s="79">
        <f t="shared" si="12"/>
        <v>0</v>
      </c>
      <c r="D223" s="80" t="e">
        <f>VLOOKUP(C223,PROTOKOŁY!$B$2:$D$300,3,FALSE)</f>
        <v>#N/A</v>
      </c>
      <c r="E223" s="81">
        <f t="shared" si="13"/>
        <v>1.57E-05</v>
      </c>
      <c r="O223" s="75">
        <f t="shared" si="14"/>
        <v>2.29E-05</v>
      </c>
      <c r="P223" s="73">
        <f>PROTOKOŁY!B221</f>
        <v>0</v>
      </c>
      <c r="R223" s="82">
        <f>PROTOKOŁY!L221</f>
        <v>0</v>
      </c>
      <c r="S223" s="82">
        <f t="shared" si="15"/>
        <v>0</v>
      </c>
      <c r="T223" s="73">
        <v>2.29E-05</v>
      </c>
      <c r="U223" s="83">
        <v>220</v>
      </c>
    </row>
    <row r="224" spans="2:21" ht="12.75">
      <c r="B224" s="78">
        <v>221</v>
      </c>
      <c r="C224" s="79">
        <f t="shared" si="12"/>
        <v>0</v>
      </c>
      <c r="D224" s="80" t="e">
        <f>VLOOKUP(C224,PROTOKOŁY!$B$2:$D$300,3,FALSE)</f>
        <v>#N/A</v>
      </c>
      <c r="E224" s="81">
        <f t="shared" si="13"/>
        <v>1.56E-05</v>
      </c>
      <c r="O224" s="75">
        <f t="shared" si="14"/>
        <v>2.3E-05</v>
      </c>
      <c r="P224" s="73">
        <f>PROTOKOŁY!B222</f>
        <v>0</v>
      </c>
      <c r="R224" s="82">
        <f>PROTOKOŁY!L222</f>
        <v>0</v>
      </c>
      <c r="S224" s="82">
        <f t="shared" si="15"/>
        <v>0</v>
      </c>
      <c r="T224" s="73">
        <v>2.3E-05</v>
      </c>
      <c r="U224" s="83">
        <v>221</v>
      </c>
    </row>
    <row r="225" spans="2:21" ht="12.75">
      <c r="B225" s="78">
        <v>222</v>
      </c>
      <c r="C225" s="79">
        <f t="shared" si="12"/>
        <v>0</v>
      </c>
      <c r="D225" s="80" t="e">
        <f>VLOOKUP(C225,PROTOKOŁY!$B$2:$D$300,3,FALSE)</f>
        <v>#N/A</v>
      </c>
      <c r="E225" s="81">
        <f t="shared" si="13"/>
        <v>1.55E-05</v>
      </c>
      <c r="O225" s="75">
        <f t="shared" si="14"/>
        <v>2.31E-05</v>
      </c>
      <c r="P225" s="73">
        <f>PROTOKOŁY!B223</f>
        <v>0</v>
      </c>
      <c r="R225" s="82">
        <f>PROTOKOŁY!L223</f>
        <v>0</v>
      </c>
      <c r="S225" s="82">
        <f t="shared" si="15"/>
        <v>0</v>
      </c>
      <c r="T225" s="73">
        <v>2.31E-05</v>
      </c>
      <c r="U225" s="83">
        <v>222</v>
      </c>
    </row>
    <row r="226" spans="2:21" ht="12.75">
      <c r="B226" s="78">
        <v>223</v>
      </c>
      <c r="C226" s="79">
        <f t="shared" si="12"/>
        <v>0</v>
      </c>
      <c r="D226" s="80" t="e">
        <f>VLOOKUP(C226,PROTOKOŁY!$B$2:$D$300,3,FALSE)</f>
        <v>#N/A</v>
      </c>
      <c r="E226" s="81">
        <f t="shared" si="13"/>
        <v>1.5399999999999998E-05</v>
      </c>
      <c r="O226" s="75">
        <f t="shared" si="14"/>
        <v>2.3199999999999998E-05</v>
      </c>
      <c r="P226" s="73">
        <f>PROTOKOŁY!B224</f>
        <v>0</v>
      </c>
      <c r="R226" s="82">
        <f>PROTOKOŁY!L224</f>
        <v>0</v>
      </c>
      <c r="S226" s="82">
        <f t="shared" si="15"/>
        <v>0</v>
      </c>
      <c r="T226" s="73">
        <v>2.3199999999999998E-05</v>
      </c>
      <c r="U226" s="83">
        <v>223</v>
      </c>
    </row>
    <row r="227" spans="2:21" ht="12.75">
      <c r="B227" s="78">
        <v>224</v>
      </c>
      <c r="C227" s="79">
        <f t="shared" si="12"/>
        <v>0</v>
      </c>
      <c r="D227" s="80" t="e">
        <f>VLOOKUP(C227,PROTOKOŁY!$B$2:$D$300,3,FALSE)</f>
        <v>#N/A</v>
      </c>
      <c r="E227" s="81">
        <f t="shared" si="13"/>
        <v>1.53E-05</v>
      </c>
      <c r="O227" s="75">
        <f t="shared" si="14"/>
        <v>2.33E-05</v>
      </c>
      <c r="P227" s="73">
        <f>PROTOKOŁY!B225</f>
        <v>0</v>
      </c>
      <c r="R227" s="82">
        <f>PROTOKOŁY!L225</f>
        <v>0</v>
      </c>
      <c r="S227" s="82">
        <f t="shared" si="15"/>
        <v>0</v>
      </c>
      <c r="T227" s="73">
        <v>2.33E-05</v>
      </c>
      <c r="U227" s="83">
        <v>224</v>
      </c>
    </row>
    <row r="228" spans="2:21" ht="12.75">
      <c r="B228" s="78">
        <v>225</v>
      </c>
      <c r="C228" s="79">
        <f t="shared" si="12"/>
        <v>0</v>
      </c>
      <c r="D228" s="80" t="e">
        <f>VLOOKUP(C228,PROTOKOŁY!$B$2:$D$300,3,FALSE)</f>
        <v>#N/A</v>
      </c>
      <c r="E228" s="81">
        <f t="shared" si="13"/>
        <v>1.52E-05</v>
      </c>
      <c r="O228" s="75">
        <f t="shared" si="14"/>
        <v>2.34E-05</v>
      </c>
      <c r="P228" s="73">
        <f>PROTOKOŁY!B226</f>
        <v>0</v>
      </c>
      <c r="R228" s="82">
        <f>PROTOKOŁY!L226</f>
        <v>0</v>
      </c>
      <c r="S228" s="82">
        <f t="shared" si="15"/>
        <v>0</v>
      </c>
      <c r="T228" s="73">
        <v>2.34E-05</v>
      </c>
      <c r="U228" s="83">
        <v>225</v>
      </c>
    </row>
    <row r="229" spans="2:21" ht="12.75">
      <c r="B229" s="78">
        <v>226</v>
      </c>
      <c r="C229" s="79">
        <f t="shared" si="12"/>
        <v>0</v>
      </c>
      <c r="D229" s="80" t="e">
        <f>VLOOKUP(C229,PROTOKOŁY!$B$2:$D$300,3,FALSE)</f>
        <v>#N/A</v>
      </c>
      <c r="E229" s="81">
        <f t="shared" si="13"/>
        <v>1.51E-05</v>
      </c>
      <c r="O229" s="75">
        <f t="shared" si="14"/>
        <v>2.35E-05</v>
      </c>
      <c r="P229" s="73">
        <f>PROTOKOŁY!B227</f>
        <v>0</v>
      </c>
      <c r="R229" s="82">
        <f>PROTOKOŁY!L227</f>
        <v>0</v>
      </c>
      <c r="S229" s="82">
        <f t="shared" si="15"/>
        <v>0</v>
      </c>
      <c r="T229" s="73">
        <v>2.35E-05</v>
      </c>
      <c r="U229" s="83">
        <v>226</v>
      </c>
    </row>
    <row r="230" spans="2:21" ht="12.75">
      <c r="B230" s="78">
        <v>227</v>
      </c>
      <c r="C230" s="79">
        <f t="shared" si="12"/>
        <v>0</v>
      </c>
      <c r="D230" s="80" t="e">
        <f>VLOOKUP(C230,PROTOKOŁY!$B$2:$D$300,3,FALSE)</f>
        <v>#N/A</v>
      </c>
      <c r="E230" s="81">
        <f t="shared" si="13"/>
        <v>1.5E-05</v>
      </c>
      <c r="O230" s="75">
        <f t="shared" si="14"/>
        <v>2.36E-05</v>
      </c>
      <c r="P230" s="73">
        <f>PROTOKOŁY!B228</f>
        <v>0</v>
      </c>
      <c r="R230" s="82">
        <f>PROTOKOŁY!L228</f>
        <v>0</v>
      </c>
      <c r="S230" s="82">
        <f t="shared" si="15"/>
        <v>0</v>
      </c>
      <c r="T230" s="73">
        <v>2.36E-05</v>
      </c>
      <c r="U230" s="83">
        <v>227</v>
      </c>
    </row>
    <row r="231" spans="2:21" ht="12.75">
      <c r="B231" s="78">
        <v>228</v>
      </c>
      <c r="C231" s="79" t="str">
        <f t="shared" si="12"/>
        <v>SZKOŁA</v>
      </c>
      <c r="D231" s="80" t="str">
        <f>VLOOKUP(C231,PROTOKOŁY!$B$2:$D$300,3,FALSE)</f>
        <v>Puszczykowo1.</v>
      </c>
      <c r="E231" s="81">
        <f t="shared" si="13"/>
        <v>1.49E-05</v>
      </c>
      <c r="O231" s="75">
        <f t="shared" si="14"/>
        <v>2.37E-05</v>
      </c>
      <c r="P231" s="73">
        <f>PROTOKOŁY!B229</f>
        <v>0</v>
      </c>
      <c r="R231" s="82">
        <f>PROTOKOŁY!L229</f>
        <v>0</v>
      </c>
      <c r="S231" s="82">
        <f t="shared" si="15"/>
        <v>0</v>
      </c>
      <c r="T231" s="73">
        <v>2.37E-05</v>
      </c>
      <c r="U231" s="83">
        <v>228</v>
      </c>
    </row>
    <row r="232" spans="2:21" ht="12.75">
      <c r="B232" s="78">
        <v>229</v>
      </c>
      <c r="C232" s="79" t="str">
        <f t="shared" si="12"/>
        <v>SZKOŁA</v>
      </c>
      <c r="D232" s="80" t="str">
        <f>VLOOKUP(C232,PROTOKOŁY!$B$2:$D$300,3,FALSE)</f>
        <v>Puszczykowo1.</v>
      </c>
      <c r="E232" s="81">
        <f t="shared" si="13"/>
        <v>1.42E-05</v>
      </c>
      <c r="O232" s="75">
        <f t="shared" si="14"/>
        <v>2.38E-05</v>
      </c>
      <c r="P232" s="73">
        <f>PROTOKOŁY!B230</f>
        <v>0</v>
      </c>
      <c r="R232" s="82">
        <f>PROTOKOŁY!L230</f>
        <v>0</v>
      </c>
      <c r="S232" s="82">
        <f t="shared" si="15"/>
        <v>0</v>
      </c>
      <c r="T232" s="73">
        <v>2.38E-05</v>
      </c>
      <c r="U232" s="83">
        <v>229</v>
      </c>
    </row>
    <row r="233" spans="2:21" ht="12.75">
      <c r="B233" s="78">
        <v>230</v>
      </c>
      <c r="C233" s="79" t="str">
        <f t="shared" si="12"/>
        <v>SZKOŁA</v>
      </c>
      <c r="D233" s="80" t="str">
        <f>VLOOKUP(C233,PROTOKOŁY!$B$2:$D$300,3,FALSE)</f>
        <v>Puszczykowo1.</v>
      </c>
      <c r="E233" s="81">
        <f t="shared" si="13"/>
        <v>1.35E-05</v>
      </c>
      <c r="O233" s="75">
        <f t="shared" si="14"/>
        <v>2.3899999999999998E-05</v>
      </c>
      <c r="P233" s="73">
        <f>PROTOKOŁY!B231</f>
        <v>0</v>
      </c>
      <c r="R233" s="82">
        <f>PROTOKOŁY!L231</f>
        <v>0</v>
      </c>
      <c r="S233" s="82">
        <f t="shared" si="15"/>
        <v>0</v>
      </c>
      <c r="T233" s="73">
        <v>2.3899999999999998E-05</v>
      </c>
      <c r="U233" s="83">
        <v>230</v>
      </c>
    </row>
    <row r="234" spans="2:21" ht="12.75">
      <c r="B234" s="78">
        <v>231</v>
      </c>
      <c r="C234" s="79">
        <f t="shared" si="12"/>
        <v>0</v>
      </c>
      <c r="D234" s="80" t="e">
        <f>VLOOKUP(C234,PROTOKOŁY!$B$2:$D$300,3,FALSE)</f>
        <v>#N/A</v>
      </c>
      <c r="E234" s="81">
        <f t="shared" si="13"/>
        <v>1.34E-05</v>
      </c>
      <c r="O234" s="75">
        <f t="shared" si="14"/>
        <v>2.4E-05</v>
      </c>
      <c r="P234" s="73">
        <f>PROTOKOŁY!B232</f>
        <v>0</v>
      </c>
      <c r="R234" s="82">
        <f>PROTOKOŁY!L232</f>
        <v>0</v>
      </c>
      <c r="S234" s="82">
        <f t="shared" si="15"/>
        <v>0</v>
      </c>
      <c r="T234" s="73">
        <v>2.4E-05</v>
      </c>
      <c r="U234" s="83">
        <v>231</v>
      </c>
    </row>
    <row r="235" spans="2:21" ht="12.75">
      <c r="B235" s="78">
        <v>232</v>
      </c>
      <c r="C235" s="79">
        <f t="shared" si="12"/>
        <v>0</v>
      </c>
      <c r="D235" s="80" t="e">
        <f>VLOOKUP(C235,PROTOKOŁY!$B$2:$D$300,3,FALSE)</f>
        <v>#N/A</v>
      </c>
      <c r="E235" s="81">
        <f t="shared" si="13"/>
        <v>1.33E-05</v>
      </c>
      <c r="O235" s="75">
        <f t="shared" si="14"/>
        <v>2.41E-05</v>
      </c>
      <c r="P235" s="73">
        <f>PROTOKOŁY!B233</f>
        <v>0</v>
      </c>
      <c r="R235" s="82">
        <f>PROTOKOŁY!L233</f>
        <v>0</v>
      </c>
      <c r="S235" s="82">
        <f t="shared" si="15"/>
        <v>0</v>
      </c>
      <c r="T235" s="73">
        <v>2.41E-05</v>
      </c>
      <c r="U235" s="83">
        <v>232</v>
      </c>
    </row>
    <row r="236" spans="2:21" ht="12.75">
      <c r="B236" s="78">
        <v>233</v>
      </c>
      <c r="C236" s="79">
        <f t="shared" si="12"/>
        <v>0</v>
      </c>
      <c r="D236" s="80" t="e">
        <f>VLOOKUP(C236,PROTOKOŁY!$B$2:$D$300,3,FALSE)</f>
        <v>#N/A</v>
      </c>
      <c r="E236" s="81">
        <f t="shared" si="13"/>
        <v>1.32E-05</v>
      </c>
      <c r="O236" s="75">
        <f t="shared" si="14"/>
        <v>2.42E-05</v>
      </c>
      <c r="P236" s="73">
        <f>PROTOKOŁY!B234</f>
        <v>0</v>
      </c>
      <c r="R236" s="82">
        <f>PROTOKOŁY!L234</f>
        <v>0</v>
      </c>
      <c r="S236" s="82">
        <f t="shared" si="15"/>
        <v>0</v>
      </c>
      <c r="T236" s="73">
        <v>2.42E-05</v>
      </c>
      <c r="U236" s="83">
        <v>233</v>
      </c>
    </row>
    <row r="237" spans="2:21" ht="12.75">
      <c r="B237" s="78">
        <v>234</v>
      </c>
      <c r="C237" s="79">
        <f t="shared" si="12"/>
        <v>0</v>
      </c>
      <c r="D237" s="80" t="e">
        <f>VLOOKUP(C237,PROTOKOŁY!$B$2:$D$300,3,FALSE)</f>
        <v>#N/A</v>
      </c>
      <c r="E237" s="81">
        <f t="shared" si="13"/>
        <v>1.31E-05</v>
      </c>
      <c r="O237" s="75">
        <f t="shared" si="14"/>
        <v>2.43E-05</v>
      </c>
      <c r="P237" s="73">
        <f>PROTOKOŁY!B235</f>
        <v>0</v>
      </c>
      <c r="R237" s="82">
        <f>PROTOKOŁY!L235</f>
        <v>0</v>
      </c>
      <c r="S237" s="82">
        <f t="shared" si="15"/>
        <v>0</v>
      </c>
      <c r="T237" s="73">
        <v>2.43E-05</v>
      </c>
      <c r="U237" s="83">
        <v>234</v>
      </c>
    </row>
    <row r="238" spans="2:21" ht="12.75">
      <c r="B238" s="78">
        <v>235</v>
      </c>
      <c r="C238" s="79">
        <f t="shared" si="12"/>
        <v>0</v>
      </c>
      <c r="D238" s="80" t="e">
        <f>VLOOKUP(C238,PROTOKOŁY!$B$2:$D$300,3,FALSE)</f>
        <v>#N/A</v>
      </c>
      <c r="E238" s="81">
        <f t="shared" si="13"/>
        <v>1.3000000000000001E-05</v>
      </c>
      <c r="O238" s="75">
        <f t="shared" si="14"/>
        <v>2.44E-05</v>
      </c>
      <c r="P238" s="73">
        <f>PROTOKOŁY!B236</f>
        <v>0</v>
      </c>
      <c r="R238" s="82">
        <f>PROTOKOŁY!L236</f>
        <v>0</v>
      </c>
      <c r="S238" s="82">
        <f t="shared" si="15"/>
        <v>0</v>
      </c>
      <c r="T238" s="73">
        <v>2.44E-05</v>
      </c>
      <c r="U238" s="83">
        <v>235</v>
      </c>
    </row>
    <row r="239" spans="2:21" ht="12.75">
      <c r="B239" s="78">
        <v>236</v>
      </c>
      <c r="C239" s="79">
        <f t="shared" si="12"/>
        <v>0</v>
      </c>
      <c r="D239" s="80" t="e">
        <f>VLOOKUP(C239,PROTOKOŁY!$B$2:$D$300,3,FALSE)</f>
        <v>#N/A</v>
      </c>
      <c r="E239" s="81">
        <f t="shared" si="13"/>
        <v>1.29E-05</v>
      </c>
      <c r="O239" s="75">
        <f t="shared" si="14"/>
        <v>2.45E-05</v>
      </c>
      <c r="P239" s="73">
        <f>PROTOKOŁY!B237</f>
        <v>0</v>
      </c>
      <c r="R239" s="82">
        <f>PROTOKOŁY!L237</f>
        <v>0</v>
      </c>
      <c r="S239" s="82">
        <f t="shared" si="15"/>
        <v>0</v>
      </c>
      <c r="T239" s="73">
        <v>2.45E-05</v>
      </c>
      <c r="U239" s="83">
        <v>236</v>
      </c>
    </row>
    <row r="240" spans="2:21" ht="12.75">
      <c r="B240" s="78">
        <v>237</v>
      </c>
      <c r="C240" s="79" t="str">
        <f t="shared" si="12"/>
        <v>SZKOŁA</v>
      </c>
      <c r="D240" s="80" t="str">
        <f>VLOOKUP(C240,PROTOKOŁY!$B$2:$D$300,3,FALSE)</f>
        <v>Puszczykowo1.</v>
      </c>
      <c r="E240" s="81">
        <f t="shared" si="13"/>
        <v>1.28E-05</v>
      </c>
      <c r="O240" s="75">
        <f t="shared" si="14"/>
        <v>2.4599999999999998E-05</v>
      </c>
      <c r="P240" s="73">
        <f>PROTOKOŁY!B238</f>
        <v>0</v>
      </c>
      <c r="R240" s="82">
        <f>PROTOKOŁY!L238</f>
        <v>0</v>
      </c>
      <c r="S240" s="82">
        <f t="shared" si="15"/>
        <v>0</v>
      </c>
      <c r="T240" s="73">
        <v>2.4599999999999998E-05</v>
      </c>
      <c r="U240" s="83">
        <v>237</v>
      </c>
    </row>
    <row r="241" spans="2:21" ht="12.75">
      <c r="B241" s="78">
        <v>238</v>
      </c>
      <c r="C241" s="79" t="str">
        <f t="shared" si="12"/>
        <v>SZKOŁA</v>
      </c>
      <c r="D241" s="80" t="str">
        <f>VLOOKUP(C241,PROTOKOŁY!$B$2:$D$300,3,FALSE)</f>
        <v>Puszczykowo1.</v>
      </c>
      <c r="E241" s="81">
        <f t="shared" si="13"/>
        <v>1.21E-05</v>
      </c>
      <c r="O241" s="75">
        <f t="shared" si="14"/>
        <v>2.47E-05</v>
      </c>
      <c r="P241" s="73">
        <f>PROTOKOŁY!B239</f>
        <v>0</v>
      </c>
      <c r="R241" s="82">
        <f>PROTOKOŁY!L239</f>
        <v>0</v>
      </c>
      <c r="S241" s="82">
        <f t="shared" si="15"/>
        <v>0</v>
      </c>
      <c r="T241" s="73">
        <v>2.47E-05</v>
      </c>
      <c r="U241" s="83">
        <v>238</v>
      </c>
    </row>
    <row r="242" spans="2:21" ht="12.75">
      <c r="B242" s="78">
        <v>239</v>
      </c>
      <c r="C242" s="79" t="str">
        <f t="shared" si="12"/>
        <v>SZKOŁA</v>
      </c>
      <c r="D242" s="80" t="str">
        <f>VLOOKUP(C242,PROTOKOŁY!$B$2:$D$300,3,FALSE)</f>
        <v>Puszczykowo1.</v>
      </c>
      <c r="E242" s="81">
        <f t="shared" si="13"/>
        <v>1.14E-05</v>
      </c>
      <c r="O242" s="75">
        <f t="shared" si="14"/>
        <v>2.48E-05</v>
      </c>
      <c r="P242" s="73">
        <f>PROTOKOŁY!B240</f>
        <v>0</v>
      </c>
      <c r="R242" s="82">
        <f>PROTOKOŁY!L240</f>
        <v>0</v>
      </c>
      <c r="S242" s="82">
        <f t="shared" si="15"/>
        <v>0</v>
      </c>
      <c r="T242" s="73">
        <v>2.48E-05</v>
      </c>
      <c r="U242" s="83">
        <v>239</v>
      </c>
    </row>
    <row r="243" spans="2:21" ht="12.75">
      <c r="B243" s="78">
        <v>240</v>
      </c>
      <c r="C243" s="79" t="str">
        <f t="shared" si="12"/>
        <v>SZKOŁA</v>
      </c>
      <c r="D243" s="80" t="str">
        <f>VLOOKUP(C243,PROTOKOŁY!$B$2:$D$300,3,FALSE)</f>
        <v>Puszczykowo1.</v>
      </c>
      <c r="E243" s="81">
        <f t="shared" si="13"/>
        <v>1.0700000000000001E-05</v>
      </c>
      <c r="O243" s="75">
        <f t="shared" si="14"/>
        <v>2.49E-05</v>
      </c>
      <c r="P243" s="73">
        <f>PROTOKOŁY!B241</f>
        <v>0</v>
      </c>
      <c r="R243" s="82">
        <f>PROTOKOŁY!L241</f>
        <v>0</v>
      </c>
      <c r="S243" s="82">
        <f t="shared" si="15"/>
        <v>0</v>
      </c>
      <c r="T243" s="73">
        <v>2.49E-05</v>
      </c>
      <c r="U243" s="83">
        <v>240</v>
      </c>
    </row>
    <row r="244" spans="2:21" ht="12.75">
      <c r="B244" s="78">
        <v>241</v>
      </c>
      <c r="C244" s="79" t="str">
        <f t="shared" si="12"/>
        <v>SZKOŁA</v>
      </c>
      <c r="D244" s="80" t="str">
        <f>VLOOKUP(C244,PROTOKOŁY!$B$2:$D$300,3,FALSE)</f>
        <v>Puszczykowo1.</v>
      </c>
      <c r="E244" s="81">
        <f t="shared" si="13"/>
        <v>1E-05</v>
      </c>
      <c r="O244" s="75">
        <f t="shared" si="14"/>
        <v>2.5E-05</v>
      </c>
      <c r="P244" s="73">
        <f>PROTOKOŁY!B242</f>
        <v>0</v>
      </c>
      <c r="R244" s="82">
        <f>PROTOKOŁY!L242</f>
        <v>0</v>
      </c>
      <c r="S244" s="82">
        <f t="shared" si="15"/>
        <v>0</v>
      </c>
      <c r="T244" s="73">
        <v>2.5E-05</v>
      </c>
      <c r="U244" s="83">
        <v>241</v>
      </c>
    </row>
    <row r="245" spans="2:21" ht="12.75">
      <c r="B245" s="78">
        <v>242</v>
      </c>
      <c r="C245" s="79" t="str">
        <f t="shared" si="12"/>
        <v>SZKOŁA</v>
      </c>
      <c r="D245" s="80" t="str">
        <f>VLOOKUP(C245,PROTOKOŁY!$B$2:$D$300,3,FALSE)</f>
        <v>Puszczykowo1.</v>
      </c>
      <c r="E245" s="81">
        <f t="shared" si="13"/>
        <v>9.3E-06</v>
      </c>
      <c r="O245" s="75">
        <f t="shared" si="14"/>
        <v>2.51E-05</v>
      </c>
      <c r="P245" s="73">
        <f>PROTOKOŁY!B243</f>
        <v>0</v>
      </c>
      <c r="R245" s="82">
        <f>PROTOKOŁY!L243</f>
        <v>0</v>
      </c>
      <c r="S245" s="82">
        <f t="shared" si="15"/>
        <v>0</v>
      </c>
      <c r="T245" s="73">
        <v>2.51E-05</v>
      </c>
      <c r="U245" s="83">
        <v>242</v>
      </c>
    </row>
    <row r="246" spans="2:21" ht="12.75">
      <c r="B246" s="78">
        <v>243</v>
      </c>
      <c r="C246" s="79" t="str">
        <f t="shared" si="12"/>
        <v>SZKOŁA</v>
      </c>
      <c r="D246" s="80" t="str">
        <f>VLOOKUP(C246,PROTOKOŁY!$B$2:$D$300,3,FALSE)</f>
        <v>Puszczykowo1.</v>
      </c>
      <c r="E246" s="81">
        <f t="shared" si="13"/>
        <v>8.6E-06</v>
      </c>
      <c r="O246" s="75">
        <f t="shared" si="14"/>
        <v>2.52E-05</v>
      </c>
      <c r="P246" s="73">
        <f>PROTOKOŁY!B244</f>
        <v>0</v>
      </c>
      <c r="R246" s="82">
        <f>PROTOKOŁY!L244</f>
        <v>0</v>
      </c>
      <c r="S246" s="82">
        <f t="shared" si="15"/>
        <v>0</v>
      </c>
      <c r="T246" s="73">
        <v>2.52E-05</v>
      </c>
      <c r="U246" s="83">
        <v>243</v>
      </c>
    </row>
    <row r="247" spans="2:21" ht="12.75">
      <c r="B247" s="78">
        <v>244</v>
      </c>
      <c r="C247" s="79" t="str">
        <f t="shared" si="12"/>
        <v>SZKOŁA</v>
      </c>
      <c r="D247" s="80" t="str">
        <f>VLOOKUP(C247,PROTOKOŁY!$B$2:$D$300,3,FALSE)</f>
        <v>Puszczykowo1.</v>
      </c>
      <c r="E247" s="81">
        <f t="shared" si="13"/>
        <v>7.9E-06</v>
      </c>
      <c r="O247" s="75">
        <f t="shared" si="14"/>
        <v>2.53E-05</v>
      </c>
      <c r="P247" s="73">
        <f>PROTOKOŁY!B245</f>
        <v>0</v>
      </c>
      <c r="R247" s="82">
        <f>PROTOKOŁY!L245</f>
        <v>0</v>
      </c>
      <c r="S247" s="82">
        <f t="shared" si="15"/>
        <v>0</v>
      </c>
      <c r="T247" s="73">
        <v>2.53E-05</v>
      </c>
      <c r="U247" s="83">
        <v>244</v>
      </c>
    </row>
    <row r="248" spans="2:21" ht="12.75">
      <c r="B248" s="78">
        <v>245</v>
      </c>
      <c r="C248" s="79" t="str">
        <f t="shared" si="12"/>
        <v>SZKOŁA</v>
      </c>
      <c r="D248" s="80" t="str">
        <f>VLOOKUP(C248,PROTOKOŁY!$B$2:$D$300,3,FALSE)</f>
        <v>Puszczykowo1.</v>
      </c>
      <c r="E248" s="81">
        <f t="shared" si="13"/>
        <v>7.2E-06</v>
      </c>
      <c r="O248" s="75">
        <f t="shared" si="14"/>
        <v>2.54E-05</v>
      </c>
      <c r="P248" s="73">
        <f>PROTOKOŁY!B246</f>
        <v>0</v>
      </c>
      <c r="R248" s="82">
        <f>PROTOKOŁY!L246</f>
        <v>0</v>
      </c>
      <c r="S248" s="82">
        <f t="shared" si="15"/>
        <v>0</v>
      </c>
      <c r="T248" s="73">
        <v>2.54E-05</v>
      </c>
      <c r="U248" s="83">
        <v>245</v>
      </c>
    </row>
    <row r="249" spans="2:21" ht="12.75">
      <c r="B249" s="78">
        <v>246</v>
      </c>
      <c r="C249" s="79">
        <f t="shared" si="12"/>
        <v>0</v>
      </c>
      <c r="D249" s="80" t="e">
        <f>VLOOKUP(C249,PROTOKOŁY!$B$2:$D$300,3,FALSE)</f>
        <v>#N/A</v>
      </c>
      <c r="E249" s="81">
        <f t="shared" si="13"/>
        <v>7.1E-06</v>
      </c>
      <c r="O249" s="75">
        <f t="shared" si="14"/>
        <v>2.55E-05</v>
      </c>
      <c r="P249" s="73">
        <f>PROTOKOŁY!B247</f>
        <v>0</v>
      </c>
      <c r="R249" s="82">
        <f>PROTOKOŁY!L247</f>
        <v>0</v>
      </c>
      <c r="S249" s="82">
        <f t="shared" si="15"/>
        <v>0</v>
      </c>
      <c r="T249" s="73">
        <v>2.55E-05</v>
      </c>
      <c r="U249" s="83">
        <v>246</v>
      </c>
    </row>
    <row r="250" spans="2:21" ht="12.75">
      <c r="B250" s="78">
        <v>247</v>
      </c>
      <c r="C250" s="79" t="str">
        <f t="shared" si="12"/>
        <v>SZKOŁA</v>
      </c>
      <c r="D250" s="80" t="str">
        <f>VLOOKUP(C250,PROTOKOŁY!$B$2:$D$300,3,FALSE)</f>
        <v>Puszczykowo1.</v>
      </c>
      <c r="E250" s="81">
        <f t="shared" si="13"/>
        <v>6.5E-06</v>
      </c>
      <c r="O250" s="75">
        <f t="shared" si="14"/>
        <v>2.56E-05</v>
      </c>
      <c r="P250" s="73">
        <f>PROTOKOŁY!B248</f>
        <v>0</v>
      </c>
      <c r="R250" s="82">
        <f>PROTOKOŁY!L248</f>
        <v>0</v>
      </c>
      <c r="S250" s="82">
        <f t="shared" si="15"/>
        <v>0</v>
      </c>
      <c r="T250" s="73">
        <v>2.56E-05</v>
      </c>
      <c r="U250" s="83">
        <v>247</v>
      </c>
    </row>
    <row r="251" spans="2:21" ht="12.75">
      <c r="B251" s="78">
        <v>248</v>
      </c>
      <c r="C251" s="79">
        <f t="shared" si="12"/>
        <v>0</v>
      </c>
      <c r="D251" s="80" t="e">
        <f>VLOOKUP(C251,PROTOKOŁY!$B$2:$D$300,3,FALSE)</f>
        <v>#N/A</v>
      </c>
      <c r="E251" s="81">
        <f t="shared" si="13"/>
        <v>6.4E-06</v>
      </c>
      <c r="O251" s="75">
        <f t="shared" si="14"/>
        <v>2.5699999999999998E-05</v>
      </c>
      <c r="P251" s="73">
        <f>PROTOKOŁY!B249</f>
        <v>0</v>
      </c>
      <c r="R251" s="82">
        <f>PROTOKOŁY!L249</f>
        <v>0</v>
      </c>
      <c r="S251" s="82">
        <f t="shared" si="15"/>
        <v>0</v>
      </c>
      <c r="T251" s="73">
        <v>2.5699999999999998E-05</v>
      </c>
      <c r="U251" s="83">
        <v>248</v>
      </c>
    </row>
    <row r="252" spans="2:21" ht="12.75">
      <c r="B252" s="78">
        <v>249</v>
      </c>
      <c r="C252" s="79" t="str">
        <f t="shared" si="12"/>
        <v>SZKOŁA</v>
      </c>
      <c r="D252" s="80" t="str">
        <f>VLOOKUP(C252,PROTOKOŁY!$B$2:$D$300,3,FALSE)</f>
        <v>Puszczykowo1.</v>
      </c>
      <c r="E252" s="81">
        <f t="shared" si="13"/>
        <v>5.7999999999999995E-06</v>
      </c>
      <c r="O252" s="75">
        <f t="shared" si="14"/>
        <v>2.58E-05</v>
      </c>
      <c r="P252" s="73">
        <f>PROTOKOŁY!B250</f>
        <v>0</v>
      </c>
      <c r="R252" s="82">
        <f>PROTOKOŁY!L250</f>
        <v>0</v>
      </c>
      <c r="S252" s="82">
        <f t="shared" si="15"/>
        <v>0</v>
      </c>
      <c r="T252" s="73">
        <v>2.58E-05</v>
      </c>
      <c r="U252" s="83">
        <v>249</v>
      </c>
    </row>
    <row r="253" spans="2:21" ht="12.75">
      <c r="B253" s="78">
        <v>250</v>
      </c>
      <c r="C253" s="79" t="str">
        <f t="shared" si="12"/>
        <v>SZKOŁA</v>
      </c>
      <c r="D253" s="80" t="str">
        <f>VLOOKUP(C253,PROTOKOŁY!$B$2:$D$300,3,FALSE)</f>
        <v>Puszczykowo1.</v>
      </c>
      <c r="E253" s="81">
        <f t="shared" si="13"/>
        <v>5.0999999999999995E-06</v>
      </c>
      <c r="O253" s="75">
        <f t="shared" si="14"/>
        <v>2.59E-05</v>
      </c>
      <c r="P253" s="73">
        <f>PROTOKOŁY!B251</f>
        <v>0</v>
      </c>
      <c r="R253" s="82">
        <f>PROTOKOŁY!L251</f>
        <v>0</v>
      </c>
      <c r="S253" s="82">
        <f t="shared" si="15"/>
        <v>0</v>
      </c>
      <c r="T253" s="73">
        <v>2.59E-05</v>
      </c>
      <c r="U253" s="83">
        <v>250</v>
      </c>
    </row>
    <row r="254" spans="2:21" ht="12.75">
      <c r="B254" s="78">
        <v>251</v>
      </c>
      <c r="C254" s="79" t="str">
        <f t="shared" si="12"/>
        <v>SZKOŁA</v>
      </c>
      <c r="D254" s="80" t="str">
        <f>VLOOKUP(C254,PROTOKOŁY!$B$2:$D$300,3,FALSE)</f>
        <v>Puszczykowo1.</v>
      </c>
      <c r="E254" s="81">
        <f t="shared" si="13"/>
        <v>4.399999999999999E-06</v>
      </c>
      <c r="O254" s="75">
        <f t="shared" si="14"/>
        <v>2.6E-05</v>
      </c>
      <c r="P254" s="73">
        <f>PROTOKOŁY!B252</f>
        <v>0</v>
      </c>
      <c r="R254" s="82">
        <f>PROTOKOŁY!L252</f>
        <v>0</v>
      </c>
      <c r="S254" s="82">
        <f t="shared" si="15"/>
        <v>0</v>
      </c>
      <c r="T254" s="73">
        <v>2.6E-05</v>
      </c>
      <c r="U254" s="83">
        <v>251</v>
      </c>
    </row>
    <row r="255" spans="2:21" ht="12.75">
      <c r="B255" s="78">
        <v>252</v>
      </c>
      <c r="C255" s="79">
        <f t="shared" si="12"/>
        <v>0</v>
      </c>
      <c r="D255" s="80" t="e">
        <f>VLOOKUP(C255,PROTOKOŁY!$B$2:$D$300,3,FALSE)</f>
        <v>#N/A</v>
      </c>
      <c r="E255" s="81">
        <f t="shared" si="13"/>
        <v>4.2999999999999995E-06</v>
      </c>
      <c r="O255" s="75">
        <f t="shared" si="14"/>
        <v>2.61E-05</v>
      </c>
      <c r="P255" s="73">
        <f>PROTOKOŁY!B253</f>
        <v>0</v>
      </c>
      <c r="R255" s="82">
        <f>PROTOKOŁY!L253</f>
        <v>0</v>
      </c>
      <c r="S255" s="82">
        <f t="shared" si="15"/>
        <v>0</v>
      </c>
      <c r="T255" s="73">
        <v>2.61E-05</v>
      </c>
      <c r="U255" s="83">
        <v>252</v>
      </c>
    </row>
    <row r="256" spans="2:21" ht="12.75">
      <c r="B256" s="78">
        <v>253</v>
      </c>
      <c r="C256" s="79" t="str">
        <f t="shared" si="12"/>
        <v>SZKOŁA</v>
      </c>
      <c r="D256" s="80" t="str">
        <f>VLOOKUP(C256,PROTOKOŁY!$B$2:$D$300,3,FALSE)</f>
        <v>Puszczykowo1.</v>
      </c>
      <c r="E256" s="81">
        <f t="shared" si="13"/>
        <v>3.7E-06</v>
      </c>
      <c r="O256" s="75">
        <f t="shared" si="14"/>
        <v>2.62E-05</v>
      </c>
      <c r="P256" s="73">
        <f>PROTOKOŁY!B254</f>
        <v>0</v>
      </c>
      <c r="R256" s="82">
        <f>PROTOKOŁY!L254</f>
        <v>0</v>
      </c>
      <c r="S256" s="82">
        <f t="shared" si="15"/>
        <v>0</v>
      </c>
      <c r="T256" s="73">
        <v>2.62E-05</v>
      </c>
      <c r="U256" s="83">
        <v>253</v>
      </c>
    </row>
    <row r="257" spans="2:21" ht="12.75">
      <c r="B257" s="78">
        <v>254</v>
      </c>
      <c r="C257" s="79" t="str">
        <f t="shared" si="12"/>
        <v>SZKOŁA</v>
      </c>
      <c r="D257" s="80" t="str">
        <f>VLOOKUP(C257,PROTOKOŁY!$B$2:$D$300,3,FALSE)</f>
        <v>Puszczykowo1.</v>
      </c>
      <c r="E257" s="81">
        <f t="shared" si="13"/>
        <v>3E-06</v>
      </c>
      <c r="O257" s="75">
        <f t="shared" si="14"/>
        <v>2.63E-05</v>
      </c>
      <c r="P257" s="73">
        <f>PROTOKOŁY!B255</f>
        <v>0</v>
      </c>
      <c r="R257" s="82">
        <f>PROTOKOŁY!L255</f>
        <v>0</v>
      </c>
      <c r="S257" s="82">
        <f t="shared" si="15"/>
        <v>0</v>
      </c>
      <c r="T257" s="73">
        <v>2.63E-05</v>
      </c>
      <c r="U257" s="83">
        <v>254</v>
      </c>
    </row>
    <row r="258" spans="2:21" ht="12.75">
      <c r="B258" s="78">
        <v>255</v>
      </c>
      <c r="C258" s="79">
        <f t="shared" si="12"/>
        <v>0</v>
      </c>
      <c r="D258" s="80" t="e">
        <f>VLOOKUP(C258,PROTOKOŁY!$B$2:$D$300,3,FALSE)</f>
        <v>#N/A</v>
      </c>
      <c r="E258" s="81">
        <f t="shared" si="13"/>
        <v>2.9E-06</v>
      </c>
      <c r="O258" s="75">
        <f t="shared" si="14"/>
        <v>2.6399999999999998E-05</v>
      </c>
      <c r="P258" s="73">
        <f>PROTOKOŁY!B256</f>
        <v>0</v>
      </c>
      <c r="R258" s="82">
        <f>PROTOKOŁY!L256</f>
        <v>0</v>
      </c>
      <c r="S258" s="82">
        <f t="shared" si="15"/>
        <v>0</v>
      </c>
      <c r="T258" s="73">
        <v>2.6399999999999998E-05</v>
      </c>
      <c r="U258" s="83">
        <v>255</v>
      </c>
    </row>
    <row r="259" spans="2:21" ht="12.75">
      <c r="B259" s="78">
        <v>256</v>
      </c>
      <c r="C259" s="79" t="str">
        <f t="shared" si="12"/>
        <v>SZKOŁA</v>
      </c>
      <c r="D259" s="80" t="str">
        <f>VLOOKUP(C259,PROTOKOŁY!$B$2:$D$300,3,FALSE)</f>
        <v>Puszczykowo1.</v>
      </c>
      <c r="E259" s="81">
        <f t="shared" si="13"/>
        <v>2.3E-06</v>
      </c>
      <c r="O259" s="75">
        <f t="shared" si="14"/>
        <v>2.65E-05</v>
      </c>
      <c r="P259" s="73">
        <f>PROTOKOŁY!B257</f>
        <v>0</v>
      </c>
      <c r="R259" s="82">
        <f>PROTOKOŁY!L257</f>
        <v>0</v>
      </c>
      <c r="S259" s="82">
        <f t="shared" si="15"/>
        <v>0</v>
      </c>
      <c r="T259" s="73">
        <v>2.65E-05</v>
      </c>
      <c r="U259" s="83">
        <v>256</v>
      </c>
    </row>
    <row r="260" spans="2:21" ht="12.75">
      <c r="B260" s="78">
        <v>257</v>
      </c>
      <c r="C260" s="79" t="str">
        <f t="shared" si="12"/>
        <v>SZKOŁA</v>
      </c>
      <c r="D260" s="80" t="str">
        <f>VLOOKUP(C260,PROTOKOŁY!$B$2:$D$300,3,FALSE)</f>
        <v>Puszczykowo1.</v>
      </c>
      <c r="E260" s="81">
        <f t="shared" si="13"/>
        <v>1.6E-06</v>
      </c>
      <c r="O260" s="75">
        <f t="shared" si="14"/>
        <v>2.66E-05</v>
      </c>
      <c r="P260" s="73">
        <f>PROTOKOŁY!B258</f>
        <v>0</v>
      </c>
      <c r="R260" s="82">
        <f>PROTOKOŁY!L258</f>
        <v>0</v>
      </c>
      <c r="S260" s="82">
        <f t="shared" si="15"/>
        <v>0</v>
      </c>
      <c r="T260" s="73">
        <v>2.66E-05</v>
      </c>
      <c r="U260" s="83">
        <v>257</v>
      </c>
    </row>
    <row r="261" ht="12.75">
      <c r="S261" s="82"/>
    </row>
    <row r="262" ht="12.75">
      <c r="S262" s="82"/>
    </row>
    <row r="263" ht="12.75">
      <c r="S263" s="82"/>
    </row>
    <row r="264" ht="12.75">
      <c r="S264" s="82"/>
    </row>
    <row r="265" ht="12.75">
      <c r="S265" s="82"/>
    </row>
    <row r="266" ht="12.75">
      <c r="S266" s="82"/>
    </row>
    <row r="267" ht="12.75">
      <c r="S267" s="82"/>
    </row>
    <row r="268" ht="12.75">
      <c r="S268" s="82"/>
    </row>
    <row r="269" ht="12.75">
      <c r="S269" s="82"/>
    </row>
    <row r="270" ht="12.75">
      <c r="S270" s="82"/>
    </row>
    <row r="271" ht="12.75">
      <c r="S271" s="82"/>
    </row>
    <row r="272" ht="12.75">
      <c r="S272" s="82"/>
    </row>
    <row r="273" ht="12.75">
      <c r="S273" s="82"/>
    </row>
    <row r="274" ht="12.75">
      <c r="S274" s="82"/>
    </row>
    <row r="275" ht="12.75">
      <c r="S275" s="82"/>
    </row>
    <row r="276" ht="12.75">
      <c r="S276" s="82"/>
    </row>
    <row r="277" ht="12.75">
      <c r="S277" s="82"/>
    </row>
    <row r="278" ht="12.75">
      <c r="S278" s="82"/>
    </row>
    <row r="279" ht="12.75">
      <c r="S279" s="82"/>
    </row>
    <row r="280" ht="12.75">
      <c r="S280" s="82"/>
    </row>
    <row r="281" ht="12.75">
      <c r="S281" s="82"/>
    </row>
    <row r="282" ht="12.75">
      <c r="S282" s="82"/>
    </row>
    <row r="283" ht="12.75">
      <c r="S283" s="82"/>
    </row>
    <row r="284" ht="12.75">
      <c r="S284" s="82"/>
    </row>
    <row r="285" ht="12.75">
      <c r="S285" s="82"/>
    </row>
    <row r="286" ht="12.75">
      <c r="S286" s="82"/>
    </row>
    <row r="287" ht="12.75">
      <c r="S287" s="82"/>
    </row>
    <row r="288" ht="12.75">
      <c r="S288" s="82"/>
    </row>
    <row r="289" ht="12.75">
      <c r="S289" s="82"/>
    </row>
    <row r="290" ht="12.75">
      <c r="S290" s="82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290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3.75390625" style="84" customWidth="1"/>
    <col min="2" max="2" width="9.125" style="84" customWidth="1"/>
    <col min="3" max="3" width="27.875" style="85" customWidth="1"/>
    <col min="4" max="4" width="22.625" style="84" customWidth="1"/>
    <col min="5" max="5" width="9.125" style="86" customWidth="1"/>
    <col min="6" max="8" width="9.125" style="84" customWidth="1"/>
    <col min="9" max="9" width="21.00390625" style="84" customWidth="1"/>
    <col min="10" max="10" width="20.125" style="84" customWidth="1"/>
    <col min="11" max="14" width="9.125" style="84" customWidth="1"/>
    <col min="15" max="15" width="9.125" style="86" customWidth="1"/>
    <col min="16" max="16" width="18.125" style="84" customWidth="1"/>
    <col min="17" max="18" width="9.125" style="86" customWidth="1"/>
    <col min="19" max="16384" width="9.125" style="84" customWidth="1"/>
  </cols>
  <sheetData>
    <row r="2" spans="3:11" ht="20.25">
      <c r="C2" s="96" t="s">
        <v>29</v>
      </c>
      <c r="I2" s="87"/>
      <c r="K2" s="86"/>
    </row>
    <row r="3" spans="3:11" ht="12.75">
      <c r="C3" s="88" t="s">
        <v>28</v>
      </c>
      <c r="I3" s="88"/>
      <c r="K3" s="86"/>
    </row>
    <row r="4" spans="2:21" ht="12.75">
      <c r="B4" s="78">
        <v>1</v>
      </c>
      <c r="C4" s="79" t="str">
        <f aca="true" t="shared" si="0" ref="C4:C67">VLOOKUP(E4,O$4:P$260,2,FALSE)</f>
        <v>Skibiński Jakub</v>
      </c>
      <c r="D4" s="80" t="str">
        <f>VLOOKUP(C4,PROTOKOŁY!$B$2:$D$300,3,FALSE)</f>
        <v>Puszczykowo2.</v>
      </c>
      <c r="E4" s="89">
        <f>LARGE(O$4:O$260,U4)</f>
        <v>256.0000017</v>
      </c>
      <c r="H4" s="88"/>
      <c r="I4" s="92"/>
      <c r="K4" s="93"/>
      <c r="O4" s="86">
        <f>S4+T4</f>
        <v>252.000001</v>
      </c>
      <c r="P4" s="84" t="str">
        <f>PROTOKOŁY!B2</f>
        <v>Woltman Maksymilian</v>
      </c>
      <c r="R4" s="90">
        <f>PROTOKOŁY!P2</f>
        <v>252</v>
      </c>
      <c r="S4" s="90">
        <f>IF(R4&gt;400,0,R4)</f>
        <v>252</v>
      </c>
      <c r="T4" s="84">
        <v>1E-06</v>
      </c>
      <c r="U4" s="91">
        <v>1</v>
      </c>
    </row>
    <row r="5" spans="2:21" ht="12.75">
      <c r="B5" s="78">
        <v>2</v>
      </c>
      <c r="C5" s="79" t="str">
        <f t="shared" si="0"/>
        <v>Woltman Maksymilian</v>
      </c>
      <c r="D5" s="80" t="str">
        <f>VLOOKUP(C5,PROTOKOŁY!$B$2:$D$300,3,FALSE)</f>
        <v>Puszczykowo1.</v>
      </c>
      <c r="E5" s="89">
        <f aca="true" t="shared" si="1" ref="E5:E68">LARGE(O$4:O$260,U5)</f>
        <v>252.000001</v>
      </c>
      <c r="H5" s="88"/>
      <c r="I5" s="92"/>
      <c r="K5" s="93"/>
      <c r="O5" s="86">
        <f aca="true" t="shared" si="2" ref="O5:O68">S5+T5</f>
        <v>162.0000011</v>
      </c>
      <c r="P5" s="84" t="str">
        <f>PROTOKOŁY!B3</f>
        <v>Popławski Marcin</v>
      </c>
      <c r="R5" s="90">
        <f>PROTOKOŁY!P3</f>
        <v>162</v>
      </c>
      <c r="S5" s="90">
        <f aca="true" t="shared" si="3" ref="S5:S68">IF(R5&gt;400,0,R5)</f>
        <v>162</v>
      </c>
      <c r="T5" s="84">
        <v>1.1E-06</v>
      </c>
      <c r="U5" s="91">
        <v>2</v>
      </c>
    </row>
    <row r="6" spans="2:21" ht="12.75">
      <c r="B6" s="78">
        <v>3</v>
      </c>
      <c r="C6" s="79" t="str">
        <f t="shared" si="0"/>
        <v>Bałuszek Kacper</v>
      </c>
      <c r="D6" s="80" t="str">
        <f>VLOOKUP(C6,PROTOKOŁY!$B$2:$D$300,3,FALSE)</f>
        <v>SP Modrze</v>
      </c>
      <c r="E6" s="89">
        <f t="shared" si="1"/>
        <v>242.0000122</v>
      </c>
      <c r="H6" s="88"/>
      <c r="I6" s="92"/>
      <c r="K6" s="93"/>
      <c r="O6" s="86">
        <f t="shared" si="2"/>
        <v>214.0000012</v>
      </c>
      <c r="P6" s="84" t="str">
        <f>PROTOKOŁY!B4</f>
        <v>Namysł Jan</v>
      </c>
      <c r="R6" s="90">
        <f>PROTOKOŁY!P4</f>
        <v>214</v>
      </c>
      <c r="S6" s="90">
        <f t="shared" si="3"/>
        <v>214</v>
      </c>
      <c r="T6" s="84">
        <v>1.2E-06</v>
      </c>
      <c r="U6" s="91">
        <v>3</v>
      </c>
    </row>
    <row r="7" spans="2:21" ht="12.75">
      <c r="B7" s="78">
        <v>4</v>
      </c>
      <c r="C7" s="79" t="str">
        <f t="shared" si="0"/>
        <v>Kordziński Tomek</v>
      </c>
      <c r="D7" s="80" t="str">
        <f>VLOOKUP(C7,PROTOKOŁY!$B$2:$D$300,3,FALSE)</f>
        <v>SP 3 Luboń</v>
      </c>
      <c r="E7" s="89">
        <f t="shared" si="1"/>
        <v>236.0000101</v>
      </c>
      <c r="H7" s="88"/>
      <c r="I7" s="92"/>
      <c r="K7" s="93"/>
      <c r="O7" s="86">
        <f t="shared" si="2"/>
        <v>197.0000013</v>
      </c>
      <c r="P7" s="84" t="str">
        <f>PROTOKOŁY!B5</f>
        <v>Broda Damian</v>
      </c>
      <c r="R7" s="90">
        <f>PROTOKOŁY!P5</f>
        <v>197</v>
      </c>
      <c r="S7" s="90">
        <f t="shared" si="3"/>
        <v>197</v>
      </c>
      <c r="T7" s="84">
        <v>1.2999999999999998E-06</v>
      </c>
      <c r="U7" s="91">
        <v>4</v>
      </c>
    </row>
    <row r="8" spans="2:21" ht="12.75">
      <c r="B8" s="78">
        <v>5</v>
      </c>
      <c r="C8" s="79" t="str">
        <f t="shared" si="0"/>
        <v>Kufel Patryk</v>
      </c>
      <c r="D8" s="80" t="str">
        <f>VLOOKUP(C8,PROTOKOŁY!$B$2:$D$300,3,FALSE)</f>
        <v>SP Krosno</v>
      </c>
      <c r="E8" s="89">
        <f t="shared" si="1"/>
        <v>230.0000081</v>
      </c>
      <c r="H8" s="88"/>
      <c r="I8" s="92"/>
      <c r="K8" s="93"/>
      <c r="O8" s="86">
        <f t="shared" si="2"/>
        <v>138.0000014</v>
      </c>
      <c r="P8" s="84" t="str">
        <f>PROTOKOŁY!B6</f>
        <v>Szejn Wiktor</v>
      </c>
      <c r="R8" s="90">
        <f>PROTOKOŁY!P6</f>
        <v>138</v>
      </c>
      <c r="S8" s="90">
        <f t="shared" si="3"/>
        <v>138</v>
      </c>
      <c r="T8" s="84">
        <v>1.4E-06</v>
      </c>
      <c r="U8" s="91">
        <v>5</v>
      </c>
    </row>
    <row r="9" spans="2:21" ht="12.75">
      <c r="B9" s="78">
        <v>6</v>
      </c>
      <c r="C9" s="79" t="str">
        <f t="shared" si="0"/>
        <v>Młynarczyk Filip</v>
      </c>
      <c r="D9" s="80" t="str">
        <f>VLOOKUP(C9,PROTOKOŁY!$B$2:$D$300,3,FALSE)</f>
        <v>SP 1 Kórnik</v>
      </c>
      <c r="E9" s="89">
        <f t="shared" si="1"/>
        <v>230.0000038</v>
      </c>
      <c r="H9" s="88"/>
      <c r="I9" s="92"/>
      <c r="K9" s="93"/>
      <c r="O9" s="86">
        <f t="shared" si="2"/>
        <v>103.0000015</v>
      </c>
      <c r="P9" s="84" t="str">
        <f>PROTOKOŁY!B7</f>
        <v>Mikołajczak Jakub</v>
      </c>
      <c r="R9" s="90">
        <f>PROTOKOŁY!P7</f>
        <v>103</v>
      </c>
      <c r="S9" s="90">
        <f t="shared" si="3"/>
        <v>103</v>
      </c>
      <c r="T9" s="84">
        <v>1.5E-06</v>
      </c>
      <c r="U9" s="91">
        <v>6</v>
      </c>
    </row>
    <row r="10" spans="2:21" ht="12.75">
      <c r="B10" s="78">
        <v>7</v>
      </c>
      <c r="C10" s="79" t="str">
        <f t="shared" si="0"/>
        <v>Stefański Michał</v>
      </c>
      <c r="D10" s="80" t="str">
        <f>VLOOKUP(C10,PROTOKOŁY!$B$2:$D$300,3,FALSE)</f>
        <v>Puszczykowo2.</v>
      </c>
      <c r="E10" s="89">
        <f t="shared" si="1"/>
        <v>222.0000021</v>
      </c>
      <c r="H10" s="88"/>
      <c r="I10" s="92"/>
      <c r="K10" s="93"/>
      <c r="O10" s="86">
        <f t="shared" si="2"/>
        <v>1.6E-06</v>
      </c>
      <c r="P10" s="84" t="str">
        <f>PROTOKOŁY!B8</f>
        <v>SZKOŁA</v>
      </c>
      <c r="R10" s="90">
        <f>PROTOKOŁY!P8</f>
        <v>0</v>
      </c>
      <c r="S10" s="90">
        <f t="shared" si="3"/>
        <v>0</v>
      </c>
      <c r="T10" s="84">
        <v>1.6E-06</v>
      </c>
      <c r="U10" s="91">
        <v>7</v>
      </c>
    </row>
    <row r="11" spans="2:21" ht="12.75">
      <c r="B11" s="78">
        <v>8</v>
      </c>
      <c r="C11" s="79" t="str">
        <f t="shared" si="0"/>
        <v>Libera Mikołaj</v>
      </c>
      <c r="D11" s="80" t="str">
        <f>VLOOKUP(C11,PROTOKOŁY!$B$2:$D$300,3,FALSE)</f>
        <v>SP Krosno</v>
      </c>
      <c r="E11" s="89">
        <f t="shared" si="1"/>
        <v>220.0000082</v>
      </c>
      <c r="H11" s="88"/>
      <c r="I11" s="92"/>
      <c r="K11" s="93"/>
      <c r="O11" s="86">
        <f t="shared" si="2"/>
        <v>256.0000017</v>
      </c>
      <c r="P11" s="84" t="str">
        <f>PROTOKOŁY!B9</f>
        <v>Skibiński Jakub</v>
      </c>
      <c r="R11" s="90">
        <f>PROTOKOŁY!P9</f>
        <v>256</v>
      </c>
      <c r="S11" s="90">
        <f t="shared" si="3"/>
        <v>256</v>
      </c>
      <c r="T11" s="84">
        <v>1.6999999999999998E-06</v>
      </c>
      <c r="U11" s="91">
        <v>8</v>
      </c>
    </row>
    <row r="12" spans="2:21" ht="12.75">
      <c r="B12" s="78">
        <v>9</v>
      </c>
      <c r="C12" s="79" t="str">
        <f t="shared" si="0"/>
        <v>Błachowiak Mateusz</v>
      </c>
      <c r="D12" s="80" t="str">
        <f>VLOOKUP(C12,PROTOKOŁY!$B$2:$D$300,3,FALSE)</f>
        <v>SP 2 Murowana Goślina</v>
      </c>
      <c r="E12" s="89">
        <f t="shared" si="1"/>
        <v>214.0000073</v>
      </c>
      <c r="H12" s="88"/>
      <c r="I12" s="92"/>
      <c r="K12" s="93"/>
      <c r="O12" s="86">
        <f t="shared" si="2"/>
        <v>84.0000018</v>
      </c>
      <c r="P12" s="84" t="str">
        <f>PROTOKOŁY!B10</f>
        <v>Łukaszewicz Adam</v>
      </c>
      <c r="R12" s="90">
        <f>PROTOKOŁY!P10</f>
        <v>84</v>
      </c>
      <c r="S12" s="90">
        <f t="shared" si="3"/>
        <v>84</v>
      </c>
      <c r="T12" s="84">
        <v>1.8E-06</v>
      </c>
      <c r="U12" s="91">
        <v>9</v>
      </c>
    </row>
    <row r="13" spans="2:21" ht="12.75">
      <c r="B13" s="78">
        <v>10</v>
      </c>
      <c r="C13" s="79" t="str">
        <f t="shared" si="0"/>
        <v>Namysł Jan</v>
      </c>
      <c r="D13" s="80" t="str">
        <f>VLOOKUP(C13,PROTOKOŁY!$B$2:$D$300,3,FALSE)</f>
        <v>Puszczykowo1.</v>
      </c>
      <c r="E13" s="89">
        <f t="shared" si="1"/>
        <v>214.0000012</v>
      </c>
      <c r="H13" s="88"/>
      <c r="I13" s="92"/>
      <c r="K13" s="93"/>
      <c r="O13" s="86">
        <f t="shared" si="2"/>
        <v>151.0000019</v>
      </c>
      <c r="P13" s="84" t="str">
        <f>PROTOKOŁY!B11</f>
        <v>Rembowski Jerzy</v>
      </c>
      <c r="R13" s="90">
        <f>PROTOKOŁY!P11</f>
        <v>151</v>
      </c>
      <c r="S13" s="90">
        <f t="shared" si="3"/>
        <v>151</v>
      </c>
      <c r="T13" s="84">
        <v>1.9E-06</v>
      </c>
      <c r="U13" s="91">
        <v>10</v>
      </c>
    </row>
    <row r="14" spans="2:21" ht="12.75">
      <c r="B14" s="78">
        <v>11</v>
      </c>
      <c r="C14" s="79" t="str">
        <f t="shared" si="0"/>
        <v>Sawicki Miłosz</v>
      </c>
      <c r="D14" s="80" t="str">
        <f>VLOOKUP(C14,PROTOKOŁY!$B$2:$D$300,3,FALSE)</f>
        <v>SP Lusowo</v>
      </c>
      <c r="E14" s="89">
        <f t="shared" si="1"/>
        <v>205.0000067</v>
      </c>
      <c r="H14" s="88"/>
      <c r="I14" s="92"/>
      <c r="K14" s="93"/>
      <c r="O14" s="86">
        <f t="shared" si="2"/>
        <v>91.000002</v>
      </c>
      <c r="P14" s="84" t="str">
        <f>PROTOKOŁY!B12</f>
        <v>Krzyżaniak Dawid</v>
      </c>
      <c r="R14" s="90">
        <f>PROTOKOŁY!P12</f>
        <v>91</v>
      </c>
      <c r="S14" s="90">
        <f t="shared" si="3"/>
        <v>91</v>
      </c>
      <c r="T14" s="84">
        <v>2E-06</v>
      </c>
      <c r="U14" s="91">
        <v>11</v>
      </c>
    </row>
    <row r="15" spans="2:21" ht="12.75">
      <c r="B15" s="78">
        <v>12</v>
      </c>
      <c r="C15" s="79" t="str">
        <f t="shared" si="0"/>
        <v>Hasiak Mateusz</v>
      </c>
      <c r="D15" s="80" t="str">
        <f>VLOOKUP(C15,PROTOKOŁY!$B$2:$D$300,3,FALSE)</f>
        <v>Puszczykowo2.</v>
      </c>
      <c r="E15" s="89">
        <f t="shared" si="1"/>
        <v>197.0000022</v>
      </c>
      <c r="H15" s="88"/>
      <c r="I15" s="92"/>
      <c r="K15" s="93"/>
      <c r="O15" s="86">
        <f t="shared" si="2"/>
        <v>222.0000021</v>
      </c>
      <c r="P15" s="84" t="str">
        <f>PROTOKOŁY!B13</f>
        <v>Stefański Michał</v>
      </c>
      <c r="R15" s="90">
        <f>PROTOKOŁY!P13</f>
        <v>222</v>
      </c>
      <c r="S15" s="90">
        <f t="shared" si="3"/>
        <v>222</v>
      </c>
      <c r="T15" s="84">
        <v>2.1000000000000002E-06</v>
      </c>
      <c r="U15" s="91">
        <v>12</v>
      </c>
    </row>
    <row r="16" spans="2:21" ht="12.75">
      <c r="B16" s="78">
        <v>13</v>
      </c>
      <c r="C16" s="79" t="str">
        <f t="shared" si="0"/>
        <v>Broda Damian</v>
      </c>
      <c r="D16" s="80" t="str">
        <f>VLOOKUP(C16,PROTOKOŁY!$B$2:$D$300,3,FALSE)</f>
        <v>Puszczykowo1.</v>
      </c>
      <c r="E16" s="89">
        <f t="shared" si="1"/>
        <v>197.0000013</v>
      </c>
      <c r="H16" s="88"/>
      <c r="I16" s="92"/>
      <c r="K16" s="93"/>
      <c r="O16" s="86">
        <f t="shared" si="2"/>
        <v>197.0000022</v>
      </c>
      <c r="P16" s="84" t="str">
        <f>PROTOKOŁY!B14</f>
        <v>Hasiak Mateusz</v>
      </c>
      <c r="R16" s="90">
        <f>PROTOKOŁY!P14</f>
        <v>197</v>
      </c>
      <c r="S16" s="90">
        <f t="shared" si="3"/>
        <v>197</v>
      </c>
      <c r="T16" s="84">
        <v>2.2E-06</v>
      </c>
      <c r="U16" s="91">
        <v>13</v>
      </c>
    </row>
    <row r="17" spans="2:21" ht="12.75">
      <c r="B17" s="78">
        <v>14</v>
      </c>
      <c r="C17" s="79" t="str">
        <f t="shared" si="0"/>
        <v>Beszterda Kamil</v>
      </c>
      <c r="D17" s="80" t="str">
        <f>VLOOKUP(C17,PROTOKOŁY!$B$2:$D$300,3,FALSE)</f>
        <v>SP Lusowo</v>
      </c>
      <c r="E17" s="89">
        <f t="shared" si="1"/>
        <v>194.000007</v>
      </c>
      <c r="H17" s="88"/>
      <c r="I17" s="92"/>
      <c r="K17" s="93"/>
      <c r="O17" s="86">
        <f t="shared" si="2"/>
        <v>2.3E-06</v>
      </c>
      <c r="P17" s="84" t="str">
        <f>PROTOKOŁY!B15</f>
        <v>SZKOŁA</v>
      </c>
      <c r="R17" s="90">
        <f>PROTOKOŁY!P15</f>
        <v>0</v>
      </c>
      <c r="S17" s="90">
        <f t="shared" si="3"/>
        <v>0</v>
      </c>
      <c r="T17" s="84">
        <v>2.3E-06</v>
      </c>
      <c r="U17" s="91">
        <v>14</v>
      </c>
    </row>
    <row r="18" spans="2:21" ht="12.75">
      <c r="B18" s="78">
        <v>15</v>
      </c>
      <c r="C18" s="79" t="str">
        <f t="shared" si="0"/>
        <v>Malinowski Dastin</v>
      </c>
      <c r="D18" s="80" t="str">
        <f>VLOOKUP(C18,PROTOKOŁY!$B$2:$D$300,3,FALSE)</f>
        <v>SP 5 Swarzędz</v>
      </c>
      <c r="E18" s="89">
        <f t="shared" si="1"/>
        <v>193.0000088</v>
      </c>
      <c r="H18" s="88"/>
      <c r="I18" s="92"/>
      <c r="K18" s="93"/>
      <c r="O18" s="86">
        <f t="shared" si="2"/>
        <v>174.0000024</v>
      </c>
      <c r="P18" s="84" t="str">
        <f>PROTOKOŁY!B16</f>
        <v>Karalus Dawid</v>
      </c>
      <c r="R18" s="90">
        <f>PROTOKOŁY!P16</f>
        <v>174</v>
      </c>
      <c r="S18" s="90">
        <f t="shared" si="3"/>
        <v>174</v>
      </c>
      <c r="T18" s="84">
        <v>2.4E-06</v>
      </c>
      <c r="U18" s="91">
        <v>15</v>
      </c>
    </row>
    <row r="19" spans="2:21" ht="12.75">
      <c r="B19" s="78">
        <v>16</v>
      </c>
      <c r="C19" s="79" t="str">
        <f t="shared" si="0"/>
        <v>Lipiak Jacek</v>
      </c>
      <c r="D19" s="80" t="str">
        <f>VLOOKUP(C19,PROTOKOŁY!$B$2:$D$300,3,FALSE)</f>
        <v>SP 1 Mosina</v>
      </c>
      <c r="E19" s="89">
        <f t="shared" si="1"/>
        <v>193.0000056</v>
      </c>
      <c r="H19" s="88"/>
      <c r="I19" s="92"/>
      <c r="K19" s="93"/>
      <c r="O19" s="86">
        <f t="shared" si="2"/>
        <v>142.0000025</v>
      </c>
      <c r="P19" s="84" t="str">
        <f>PROTOKOŁY!B17</f>
        <v>Stanisławski Marcel</v>
      </c>
      <c r="R19" s="90">
        <f>PROTOKOŁY!P17</f>
        <v>142</v>
      </c>
      <c r="S19" s="90">
        <f t="shared" si="3"/>
        <v>142</v>
      </c>
      <c r="T19" s="84">
        <v>2.4999999999999998E-06</v>
      </c>
      <c r="U19" s="91">
        <v>16</v>
      </c>
    </row>
    <row r="20" spans="2:21" ht="12.75">
      <c r="B20" s="78">
        <v>17</v>
      </c>
      <c r="C20" s="79" t="str">
        <f t="shared" si="0"/>
        <v>Stolarki Arkadiusz</v>
      </c>
      <c r="D20" s="80" t="str">
        <f>VLOOKUP(C20,PROTOKOŁY!$B$2:$D$300,3,FALSE)</f>
        <v>SP Lusowo</v>
      </c>
      <c r="E20" s="89">
        <f t="shared" si="1"/>
        <v>191.0000069</v>
      </c>
      <c r="H20" s="88"/>
      <c r="I20" s="92"/>
      <c r="K20" s="93"/>
      <c r="O20" s="86">
        <f t="shared" si="2"/>
        <v>163.0000026</v>
      </c>
      <c r="P20" s="84" t="str">
        <f>PROTOKOŁY!B18</f>
        <v>Łukomski Jakub</v>
      </c>
      <c r="R20" s="90">
        <f>PROTOKOŁY!P18</f>
        <v>163</v>
      </c>
      <c r="S20" s="90">
        <f t="shared" si="3"/>
        <v>163</v>
      </c>
      <c r="T20" s="84">
        <v>2.5999999999999997E-06</v>
      </c>
      <c r="U20" s="91">
        <v>17</v>
      </c>
    </row>
    <row r="21" spans="2:21" ht="12.75">
      <c r="B21" s="78">
        <v>18</v>
      </c>
      <c r="C21" s="79" t="str">
        <f t="shared" si="0"/>
        <v>Wróblewski Daniel</v>
      </c>
      <c r="D21" s="80" t="str">
        <f>VLOOKUP(C21,PROTOKOŁY!$B$2:$D$300,3,FALSE)</f>
        <v>SP 2 Mosina</v>
      </c>
      <c r="E21" s="89">
        <f t="shared" si="1"/>
        <v>191.0000045</v>
      </c>
      <c r="H21" s="88"/>
      <c r="I21" s="92"/>
      <c r="K21" s="93"/>
      <c r="O21" s="86">
        <f t="shared" si="2"/>
        <v>151.0000027</v>
      </c>
      <c r="P21" s="84" t="str">
        <f>PROTOKOŁY!B19</f>
        <v>Andryszak Kordian</v>
      </c>
      <c r="R21" s="90">
        <f>PROTOKOŁY!P19</f>
        <v>151</v>
      </c>
      <c r="S21" s="90">
        <f t="shared" si="3"/>
        <v>151</v>
      </c>
      <c r="T21" s="84">
        <v>2.6999999999999996E-06</v>
      </c>
      <c r="U21" s="91">
        <v>18</v>
      </c>
    </row>
    <row r="22" spans="2:21" ht="12.75">
      <c r="B22" s="78">
        <v>19</v>
      </c>
      <c r="C22" s="79" t="str">
        <f t="shared" si="0"/>
        <v>Adamczak Mateusz</v>
      </c>
      <c r="D22" s="80" t="str">
        <f>VLOOKUP(C22,PROTOKOŁY!$B$2:$D$300,3,FALSE)</f>
        <v>SP Suchy Las</v>
      </c>
      <c r="E22" s="89">
        <f t="shared" si="1"/>
        <v>189.0000096</v>
      </c>
      <c r="H22" s="88"/>
      <c r="I22" s="92"/>
      <c r="K22" s="93"/>
      <c r="O22" s="86">
        <f t="shared" si="2"/>
        <v>154.0000028</v>
      </c>
      <c r="P22" s="84" t="str">
        <f>PROTOKOŁY!B20</f>
        <v>Makowski Jakub</v>
      </c>
      <c r="R22" s="90">
        <f>PROTOKOŁY!P20</f>
        <v>154</v>
      </c>
      <c r="S22" s="90">
        <f t="shared" si="3"/>
        <v>154</v>
      </c>
      <c r="T22" s="84">
        <v>2.8E-06</v>
      </c>
      <c r="U22" s="91">
        <v>19</v>
      </c>
    </row>
    <row r="23" spans="2:21" ht="12.75">
      <c r="B23" s="78">
        <v>20</v>
      </c>
      <c r="C23" s="79" t="str">
        <f t="shared" si="0"/>
        <v>Magdziński Kacper</v>
      </c>
      <c r="D23" s="80" t="str">
        <f>VLOOKUP(C23,PROTOKOŁY!$B$2:$D$300,3,FALSE)</f>
        <v>SP Wierzonka</v>
      </c>
      <c r="E23" s="89">
        <f t="shared" si="1"/>
        <v>188.0000136</v>
      </c>
      <c r="H23" s="88"/>
      <c r="I23" s="92"/>
      <c r="K23" s="93"/>
      <c r="O23" s="86">
        <f t="shared" si="2"/>
        <v>2.9E-06</v>
      </c>
      <c r="P23" s="84">
        <f>PROTOKOŁY!B21</f>
        <v>0</v>
      </c>
      <c r="R23" s="90">
        <f>PROTOKOŁY!P21</f>
        <v>0</v>
      </c>
      <c r="S23" s="90">
        <f t="shared" si="3"/>
        <v>0</v>
      </c>
      <c r="T23" s="84">
        <v>2.9E-06</v>
      </c>
      <c r="U23" s="91">
        <v>20</v>
      </c>
    </row>
    <row r="24" spans="2:21" ht="12.75">
      <c r="B24" s="78">
        <v>21</v>
      </c>
      <c r="C24" s="79" t="str">
        <f t="shared" si="0"/>
        <v>Szweda Aleksandra</v>
      </c>
      <c r="D24" s="80" t="str">
        <f>VLOOKUP(C24,PROTOKOŁY!$B$2:$D$300,3,FALSE)</f>
        <v>SP Ceradz Kościelny</v>
      </c>
      <c r="E24" s="89">
        <f t="shared" si="1"/>
        <v>187.0000144</v>
      </c>
      <c r="O24" s="86">
        <f t="shared" si="2"/>
        <v>3E-06</v>
      </c>
      <c r="P24" s="84" t="str">
        <f>PROTOKOŁY!B22</f>
        <v>SZKOŁA</v>
      </c>
      <c r="R24" s="90">
        <f>PROTOKOŁY!P22</f>
        <v>0</v>
      </c>
      <c r="S24" s="90">
        <f t="shared" si="3"/>
        <v>0</v>
      </c>
      <c r="T24" s="84">
        <v>3E-06</v>
      </c>
      <c r="U24" s="91">
        <v>21</v>
      </c>
    </row>
    <row r="25" spans="2:21" ht="12.75">
      <c r="B25" s="78">
        <v>22</v>
      </c>
      <c r="C25" s="79" t="str">
        <f t="shared" si="0"/>
        <v>Gabski Tymoteusz</v>
      </c>
      <c r="D25" s="80" t="str">
        <f>VLOOKUP(C25,PROTOKOŁY!$B$2:$D$300,3,FALSE)</f>
        <v>SP 1 Kórnik</v>
      </c>
      <c r="E25" s="89">
        <f t="shared" si="1"/>
        <v>187.0000039</v>
      </c>
      <c r="O25" s="86">
        <f t="shared" si="2"/>
        <v>162.0000031</v>
      </c>
      <c r="P25" s="84" t="str">
        <f>PROTOKOŁY!B23</f>
        <v>Poganowski Maksymilian</v>
      </c>
      <c r="R25" s="90">
        <f>PROTOKOŁY!P23</f>
        <v>162</v>
      </c>
      <c r="S25" s="90">
        <f t="shared" si="3"/>
        <v>162</v>
      </c>
      <c r="T25" s="84">
        <v>3.1E-06</v>
      </c>
      <c r="U25" s="91">
        <v>22</v>
      </c>
    </row>
    <row r="26" spans="2:21" ht="12.75">
      <c r="B26" s="78">
        <v>23</v>
      </c>
      <c r="C26" s="79" t="str">
        <f t="shared" si="0"/>
        <v>Demut Mikołaj</v>
      </c>
      <c r="D26" s="80" t="str">
        <f>VLOOKUP(C26,PROTOKOŁY!$B$2:$D$300,3,FALSE)</f>
        <v>SP 1 Mosina</v>
      </c>
      <c r="E26" s="89">
        <f t="shared" si="1"/>
        <v>184.0000053</v>
      </c>
      <c r="O26" s="86">
        <f t="shared" si="2"/>
        <v>171.0000032</v>
      </c>
      <c r="P26" s="84" t="str">
        <f>PROTOKOŁY!B24</f>
        <v>Łagoda Marcel</v>
      </c>
      <c r="R26" s="90">
        <f>PROTOKOŁY!P24</f>
        <v>171</v>
      </c>
      <c r="S26" s="90">
        <f t="shared" si="3"/>
        <v>171</v>
      </c>
      <c r="T26" s="84">
        <v>3.2E-06</v>
      </c>
      <c r="U26" s="91">
        <v>23</v>
      </c>
    </row>
    <row r="27" spans="2:21" ht="12.75">
      <c r="B27" s="78">
        <v>24</v>
      </c>
      <c r="C27" s="79" t="str">
        <f t="shared" si="0"/>
        <v>Pięta Hubert</v>
      </c>
      <c r="D27" s="80" t="str">
        <f>VLOOKUP(C27,PROTOKOŁY!$B$2:$D$300,3,FALSE)</f>
        <v>SP Suchy Las</v>
      </c>
      <c r="E27" s="89">
        <f t="shared" si="1"/>
        <v>182.0000099</v>
      </c>
      <c r="O27" s="86">
        <f t="shared" si="2"/>
        <v>103.0000033</v>
      </c>
      <c r="P27" s="84" t="str">
        <f>PROTOKOŁY!B25</f>
        <v>Cyrulewski Szymon</v>
      </c>
      <c r="R27" s="90">
        <f>PROTOKOŁY!P25</f>
        <v>103</v>
      </c>
      <c r="S27" s="90">
        <f t="shared" si="3"/>
        <v>103</v>
      </c>
      <c r="T27" s="84">
        <v>3.2999999999999997E-06</v>
      </c>
      <c r="U27" s="91">
        <v>24</v>
      </c>
    </row>
    <row r="28" spans="2:21" ht="12.75">
      <c r="B28" s="78">
        <v>25</v>
      </c>
      <c r="C28" s="79" t="str">
        <f t="shared" si="0"/>
        <v>Szcześniak Oliwier</v>
      </c>
      <c r="D28" s="80" t="str">
        <f>VLOOKUP(C28,PROTOKOŁY!$B$2:$D$300,3,FALSE)</f>
        <v>SP Wierzonka</v>
      </c>
      <c r="E28" s="89">
        <f t="shared" si="1"/>
        <v>181.0000137</v>
      </c>
      <c r="O28" s="86">
        <f t="shared" si="2"/>
        <v>114.0000034</v>
      </c>
      <c r="P28" s="84" t="str">
        <f>PROTOKOŁY!B26</f>
        <v>Jankowski Kasper</v>
      </c>
      <c r="R28" s="90">
        <f>PROTOKOŁY!P26</f>
        <v>114</v>
      </c>
      <c r="S28" s="90">
        <f t="shared" si="3"/>
        <v>114</v>
      </c>
      <c r="T28" s="84">
        <v>3.3999999999999996E-06</v>
      </c>
      <c r="U28" s="91">
        <v>25</v>
      </c>
    </row>
    <row r="29" spans="2:21" ht="12.75">
      <c r="B29" s="78">
        <v>26</v>
      </c>
      <c r="C29" s="79" t="str">
        <f t="shared" si="0"/>
        <v>Kordziński Szymon</v>
      </c>
      <c r="D29" s="80" t="str">
        <f>VLOOKUP(C29,PROTOKOŁY!$B$2:$D$300,3,FALSE)</f>
        <v>SP 2 Luboń</v>
      </c>
      <c r="E29" s="89">
        <f t="shared" si="1"/>
        <v>181.0000109</v>
      </c>
      <c r="O29" s="86">
        <f t="shared" si="2"/>
        <v>120.0000035</v>
      </c>
      <c r="P29" s="84" t="str">
        <f>PROTOKOŁY!B27</f>
        <v>Rataj Adrian</v>
      </c>
      <c r="R29" s="90">
        <f>PROTOKOŁY!P27</f>
        <v>120</v>
      </c>
      <c r="S29" s="90">
        <f t="shared" si="3"/>
        <v>120</v>
      </c>
      <c r="T29" s="84">
        <v>3.4999999999999995E-06</v>
      </c>
      <c r="U29" s="91">
        <v>26</v>
      </c>
    </row>
    <row r="30" spans="2:21" ht="12.75">
      <c r="B30" s="78">
        <v>27</v>
      </c>
      <c r="C30" s="79" t="str">
        <f t="shared" si="0"/>
        <v>Idziak Wiktor</v>
      </c>
      <c r="D30" s="80" t="str">
        <f>VLOOKUP(C30,PROTOKOŁY!$B$2:$D$300,3,FALSE)</f>
        <v>SP 2 Luboń</v>
      </c>
      <c r="E30" s="89">
        <f t="shared" si="1"/>
        <v>181.0000108</v>
      </c>
      <c r="O30" s="86">
        <f t="shared" si="2"/>
        <v>84.0000036</v>
      </c>
      <c r="P30" s="84" t="str">
        <f>PROTOKOŁY!B28</f>
        <v>Cyrulewski Kuba</v>
      </c>
      <c r="R30" s="90">
        <f>PROTOKOŁY!P28</f>
        <v>84</v>
      </c>
      <c r="S30" s="90">
        <f t="shared" si="3"/>
        <v>84</v>
      </c>
      <c r="T30" s="84">
        <v>3.5999999999999994E-06</v>
      </c>
      <c r="U30" s="91">
        <v>27</v>
      </c>
    </row>
    <row r="31" spans="2:21" ht="12.75">
      <c r="B31" s="78">
        <v>28</v>
      </c>
      <c r="C31" s="79" t="str">
        <f t="shared" si="0"/>
        <v>Barłkiewicz Maksymilian</v>
      </c>
      <c r="D31" s="80" t="str">
        <f>VLOOKUP(C31,PROTOKOŁY!$B$2:$D$300,3,FALSE)</f>
        <v>SP 5 Swarzędz</v>
      </c>
      <c r="E31" s="89">
        <f t="shared" si="1"/>
        <v>179.0000089</v>
      </c>
      <c r="O31" s="86">
        <f t="shared" si="2"/>
        <v>3.7E-06</v>
      </c>
      <c r="P31" s="84" t="str">
        <f>PROTOKOŁY!B29</f>
        <v>SZKOŁA</v>
      </c>
      <c r="R31" s="90">
        <f>PROTOKOŁY!P29</f>
        <v>0</v>
      </c>
      <c r="S31" s="90">
        <f t="shared" si="3"/>
        <v>0</v>
      </c>
      <c r="T31" s="84">
        <v>3.7E-06</v>
      </c>
      <c r="U31" s="91">
        <v>28</v>
      </c>
    </row>
    <row r="32" spans="2:21" ht="12.75">
      <c r="B32" s="78">
        <v>29</v>
      </c>
      <c r="C32" s="79" t="str">
        <f t="shared" si="0"/>
        <v>Bąk Hubert</v>
      </c>
      <c r="D32" s="80" t="str">
        <f>VLOOKUP(C32,PROTOKOŁY!$B$2:$D$300,3,FALSE)</f>
        <v>SP Ceradz Kościelny</v>
      </c>
      <c r="E32" s="89">
        <f t="shared" si="1"/>
        <v>178.0000143</v>
      </c>
      <c r="O32" s="86">
        <f t="shared" si="2"/>
        <v>230.0000038</v>
      </c>
      <c r="P32" s="84" t="str">
        <f>PROTOKOŁY!B30</f>
        <v>Młynarczyk Filip</v>
      </c>
      <c r="R32" s="90">
        <f>PROTOKOŁY!P30</f>
        <v>230</v>
      </c>
      <c r="S32" s="90">
        <f t="shared" si="3"/>
        <v>230</v>
      </c>
      <c r="T32" s="84">
        <v>3.8E-06</v>
      </c>
      <c r="U32" s="91">
        <v>29</v>
      </c>
    </row>
    <row r="33" spans="2:21" ht="12.75">
      <c r="B33" s="78">
        <v>30</v>
      </c>
      <c r="C33" s="79" t="str">
        <f t="shared" si="0"/>
        <v>Karalus Dawid</v>
      </c>
      <c r="D33" s="80" t="str">
        <f>VLOOKUP(C33,PROTOKOŁY!$B$2:$D$300,3,FALSE)</f>
        <v>SP Kostrzyn</v>
      </c>
      <c r="E33" s="89">
        <f t="shared" si="1"/>
        <v>174.0000024</v>
      </c>
      <c r="O33" s="86">
        <f t="shared" si="2"/>
        <v>187.0000039</v>
      </c>
      <c r="P33" s="84" t="str">
        <f>PROTOKOŁY!B31</f>
        <v>Gabski Tymoteusz</v>
      </c>
      <c r="R33" s="90">
        <f>PROTOKOŁY!P31</f>
        <v>187</v>
      </c>
      <c r="S33" s="90">
        <f t="shared" si="3"/>
        <v>187</v>
      </c>
      <c r="T33" s="84">
        <v>3.9E-06</v>
      </c>
      <c r="U33" s="91">
        <v>30</v>
      </c>
    </row>
    <row r="34" spans="2:21" ht="12.75">
      <c r="B34" s="78">
        <v>31</v>
      </c>
      <c r="C34" s="79" t="str">
        <f t="shared" si="0"/>
        <v>Dubisz Przemysław</v>
      </c>
      <c r="D34" s="80" t="str">
        <f>VLOOKUP(C34,PROTOKOŁY!$B$2:$D$300,3,FALSE)</f>
        <v>SP Ceradz Kościelny</v>
      </c>
      <c r="E34" s="89">
        <f t="shared" si="1"/>
        <v>172.0000145</v>
      </c>
      <c r="O34" s="86">
        <f t="shared" si="2"/>
        <v>96.000004</v>
      </c>
      <c r="P34" s="84" t="str">
        <f>PROTOKOŁY!B32</f>
        <v>Sobiak Oliwier</v>
      </c>
      <c r="R34" s="90">
        <f>PROTOKOŁY!P32</f>
        <v>96</v>
      </c>
      <c r="S34" s="90">
        <f t="shared" si="3"/>
        <v>96</v>
      </c>
      <c r="T34" s="84">
        <v>4E-06</v>
      </c>
      <c r="U34" s="91">
        <v>31</v>
      </c>
    </row>
    <row r="35" spans="2:21" ht="12.75">
      <c r="B35" s="78">
        <v>32</v>
      </c>
      <c r="C35" s="79" t="str">
        <f t="shared" si="0"/>
        <v>Łagoda Marcel</v>
      </c>
      <c r="D35" s="80" t="str">
        <f>VLOOKUP(C35,PROTOKOŁY!$B$2:$D$300,3,FALSE)</f>
        <v>SP Kórnik Bnin</v>
      </c>
      <c r="E35" s="89">
        <f t="shared" si="1"/>
        <v>171.0000032</v>
      </c>
      <c r="O35" s="86">
        <f t="shared" si="2"/>
        <v>151.0000041</v>
      </c>
      <c r="P35" s="84" t="str">
        <f>PROTOKOŁY!B33</f>
        <v>Bladocha Adrian</v>
      </c>
      <c r="R35" s="90">
        <f>PROTOKOŁY!P33</f>
        <v>151</v>
      </c>
      <c r="S35" s="90">
        <f t="shared" si="3"/>
        <v>151</v>
      </c>
      <c r="T35" s="84">
        <v>4.1E-06</v>
      </c>
      <c r="U35" s="91">
        <v>32</v>
      </c>
    </row>
    <row r="36" spans="2:21" ht="12.75">
      <c r="B36" s="78">
        <v>33</v>
      </c>
      <c r="C36" s="79" t="str">
        <f t="shared" si="0"/>
        <v>Kabaciński Patryk</v>
      </c>
      <c r="D36" s="80" t="str">
        <f>VLOOKUP(C36,PROTOKOŁY!$B$2:$D$300,3,FALSE)</f>
        <v>SP 2 Mosina</v>
      </c>
      <c r="E36" s="89">
        <f t="shared" si="1"/>
        <v>170.000005</v>
      </c>
      <c r="O36" s="86">
        <f t="shared" si="2"/>
        <v>123.0000042</v>
      </c>
      <c r="P36" s="84" t="str">
        <f>PROTOKOŁY!B34</f>
        <v>Pabisiak Krystian</v>
      </c>
      <c r="R36" s="90">
        <f>PROTOKOŁY!P34</f>
        <v>123</v>
      </c>
      <c r="S36" s="90">
        <f t="shared" si="3"/>
        <v>123</v>
      </c>
      <c r="T36" s="84">
        <v>4.2E-06</v>
      </c>
      <c r="U36" s="91">
        <v>33</v>
      </c>
    </row>
    <row r="37" spans="2:21" ht="12.75">
      <c r="B37" s="78">
        <v>34</v>
      </c>
      <c r="C37" s="79" t="str">
        <f t="shared" si="0"/>
        <v>Frąckowiak Mateusz</v>
      </c>
      <c r="D37" s="80" t="str">
        <f>VLOOKUP(C37,PROTOKOŁY!$B$2:$D$300,3,FALSE)</f>
        <v>SP Rokietnica</v>
      </c>
      <c r="E37" s="89">
        <f t="shared" si="1"/>
        <v>168.0000118</v>
      </c>
      <c r="O37" s="86">
        <f t="shared" si="2"/>
        <v>4.2999999999999995E-06</v>
      </c>
      <c r="P37" s="84">
        <f>PROTOKOŁY!B35</f>
        <v>0</v>
      </c>
      <c r="R37" s="90">
        <f>PROTOKOŁY!P35</f>
        <v>0</v>
      </c>
      <c r="S37" s="90">
        <f t="shared" si="3"/>
        <v>0</v>
      </c>
      <c r="T37" s="84">
        <v>4.2999999999999995E-06</v>
      </c>
      <c r="U37" s="91">
        <v>34</v>
      </c>
    </row>
    <row r="38" spans="2:21" ht="12.75">
      <c r="B38" s="78">
        <v>35</v>
      </c>
      <c r="C38" s="79" t="str">
        <f t="shared" si="0"/>
        <v>Miazek Michał</v>
      </c>
      <c r="D38" s="80" t="str">
        <f>VLOOKUP(C38,PROTOKOŁY!$B$2:$D$300,3,FALSE)</f>
        <v>SP 5 Swarzędz</v>
      </c>
      <c r="E38" s="89">
        <f t="shared" si="1"/>
        <v>167.0000087</v>
      </c>
      <c r="O38" s="86">
        <f t="shared" si="2"/>
        <v>4.399999999999999E-06</v>
      </c>
      <c r="P38" s="84" t="str">
        <f>PROTOKOŁY!B36</f>
        <v>SZKOŁA</v>
      </c>
      <c r="R38" s="90">
        <f>PROTOKOŁY!P36</f>
        <v>0</v>
      </c>
      <c r="S38" s="90">
        <f t="shared" si="3"/>
        <v>0</v>
      </c>
      <c r="T38" s="84">
        <v>4.399999999999999E-06</v>
      </c>
      <c r="U38" s="91">
        <v>35</v>
      </c>
    </row>
    <row r="39" spans="2:21" ht="12.75">
      <c r="B39" s="78">
        <v>36</v>
      </c>
      <c r="C39" s="79" t="str">
        <f t="shared" si="0"/>
        <v>Polaczyk jkub</v>
      </c>
      <c r="D39" s="80" t="str">
        <f>VLOOKUP(C39,PROTOKOŁY!$B$2:$D$300,3,FALSE)</f>
        <v>SP Lusowo</v>
      </c>
      <c r="E39" s="89">
        <f t="shared" si="1"/>
        <v>163.0000066</v>
      </c>
      <c r="O39" s="86">
        <f t="shared" si="2"/>
        <v>191.0000045</v>
      </c>
      <c r="P39" s="84" t="str">
        <f>PROTOKOŁY!B37</f>
        <v>Wróblewski Daniel</v>
      </c>
      <c r="R39" s="90">
        <f>PROTOKOŁY!P37</f>
        <v>191</v>
      </c>
      <c r="S39" s="90">
        <f t="shared" si="3"/>
        <v>191</v>
      </c>
      <c r="T39" s="84">
        <v>4.5E-06</v>
      </c>
      <c r="U39" s="91">
        <v>36</v>
      </c>
    </row>
    <row r="40" spans="2:21" ht="12.75">
      <c r="B40" s="78">
        <v>37</v>
      </c>
      <c r="C40" s="79" t="str">
        <f t="shared" si="0"/>
        <v>Łukomski Jakub</v>
      </c>
      <c r="D40" s="80" t="str">
        <f>VLOOKUP(C40,PROTOKOŁY!$B$2:$D$300,3,FALSE)</f>
        <v>SP Kostrzyn</v>
      </c>
      <c r="E40" s="89">
        <f t="shared" si="1"/>
        <v>163.0000026</v>
      </c>
      <c r="O40" s="86">
        <f t="shared" si="2"/>
        <v>151.0000046</v>
      </c>
      <c r="P40" s="84" t="str">
        <f>PROTOKOŁY!B38</f>
        <v>Baraniak Mikołaj</v>
      </c>
      <c r="R40" s="90">
        <f>PROTOKOŁY!P38</f>
        <v>151</v>
      </c>
      <c r="S40" s="90">
        <f t="shared" si="3"/>
        <v>151</v>
      </c>
      <c r="T40" s="84">
        <v>4.6E-06</v>
      </c>
      <c r="U40" s="91">
        <v>37</v>
      </c>
    </row>
    <row r="41" spans="2:21" ht="12.75">
      <c r="B41" s="78">
        <v>38</v>
      </c>
      <c r="C41" s="79" t="str">
        <f t="shared" si="0"/>
        <v>Gębski Wojciech</v>
      </c>
      <c r="D41" s="80" t="str">
        <f>VLOOKUP(C41,PROTOKOŁY!$B$2:$D$300,3,FALSE)</f>
        <v>SP Krosno</v>
      </c>
      <c r="E41" s="89">
        <f t="shared" si="1"/>
        <v>162.0000083</v>
      </c>
      <c r="O41" s="86">
        <f t="shared" si="2"/>
        <v>143.0000047</v>
      </c>
      <c r="P41" s="84" t="str">
        <f>PROTOKOŁY!B39</f>
        <v>Rozmiarek Mikołaj</v>
      </c>
      <c r="R41" s="90">
        <f>PROTOKOŁY!P39</f>
        <v>143</v>
      </c>
      <c r="S41" s="90">
        <f t="shared" si="3"/>
        <v>143</v>
      </c>
      <c r="T41" s="84">
        <v>4.7E-06</v>
      </c>
      <c r="U41" s="91">
        <v>38</v>
      </c>
    </row>
    <row r="42" spans="2:21" ht="12.75">
      <c r="B42" s="78">
        <v>39</v>
      </c>
      <c r="C42" s="79" t="str">
        <f t="shared" si="0"/>
        <v>Poganowski Maksymilian</v>
      </c>
      <c r="D42" s="80" t="str">
        <f>VLOOKUP(C42,PROTOKOŁY!$B$2:$D$300,3,FALSE)</f>
        <v>SP Kórnik Bnin</v>
      </c>
      <c r="E42" s="89">
        <f t="shared" si="1"/>
        <v>162.0000031</v>
      </c>
      <c r="O42" s="86">
        <f t="shared" si="2"/>
        <v>129.0000048</v>
      </c>
      <c r="P42" s="84" t="str">
        <f>PROTOKOŁY!B40</f>
        <v>Szulakiewicz Maurycy</v>
      </c>
      <c r="R42" s="90">
        <f>PROTOKOŁY!P40</f>
        <v>129</v>
      </c>
      <c r="S42" s="90">
        <f t="shared" si="3"/>
        <v>129</v>
      </c>
      <c r="T42" s="84">
        <v>4.8E-06</v>
      </c>
      <c r="U42" s="91">
        <v>39</v>
      </c>
    </row>
    <row r="43" spans="2:21" ht="12.75">
      <c r="B43" s="78">
        <v>40</v>
      </c>
      <c r="C43" s="79" t="str">
        <f t="shared" si="0"/>
        <v>Popławski Marcin</v>
      </c>
      <c r="D43" s="80" t="str">
        <f>VLOOKUP(C43,PROTOKOŁY!$B$2:$D$300,3,FALSE)</f>
        <v>Puszczykowo1.</v>
      </c>
      <c r="E43" s="89">
        <f t="shared" si="1"/>
        <v>162.0000011</v>
      </c>
      <c r="O43" s="86">
        <f t="shared" si="2"/>
        <v>140.0000049</v>
      </c>
      <c r="P43" s="84" t="str">
        <f>PROTOKOŁY!B41</f>
        <v>Szmyt Stanisław</v>
      </c>
      <c r="R43" s="90">
        <f>PROTOKOŁY!P41</f>
        <v>140</v>
      </c>
      <c r="S43" s="90">
        <f t="shared" si="3"/>
        <v>140</v>
      </c>
      <c r="T43" s="84">
        <v>4.9E-06</v>
      </c>
      <c r="U43" s="91">
        <v>40</v>
      </c>
    </row>
    <row r="44" spans="2:21" ht="12.75">
      <c r="B44" s="78">
        <v>41</v>
      </c>
      <c r="C44" s="79" t="str">
        <f t="shared" si="0"/>
        <v>Ryżak Jakub</v>
      </c>
      <c r="D44" s="80" t="str">
        <f>VLOOKUP(C44,PROTOKOŁY!$B$2:$D$300,3,FALSE)</f>
        <v>SP 3 Luboń</v>
      </c>
      <c r="E44" s="89">
        <f t="shared" si="1"/>
        <v>161.0000102</v>
      </c>
      <c r="O44" s="86">
        <f t="shared" si="2"/>
        <v>170.000005</v>
      </c>
      <c r="P44" s="84" t="str">
        <f>PROTOKOŁY!B42</f>
        <v>Kabaciński Patryk</v>
      </c>
      <c r="R44" s="90">
        <f>PROTOKOŁY!P42</f>
        <v>170</v>
      </c>
      <c r="S44" s="90">
        <f t="shared" si="3"/>
        <v>170</v>
      </c>
      <c r="T44" s="84">
        <v>4.9999999999999996E-06</v>
      </c>
      <c r="U44" s="91">
        <v>41</v>
      </c>
    </row>
    <row r="45" spans="2:21" ht="12.75">
      <c r="B45" s="78">
        <v>42</v>
      </c>
      <c r="C45" s="79" t="str">
        <f t="shared" si="0"/>
        <v>Lisek Tomasz</v>
      </c>
      <c r="D45" s="80" t="str">
        <f>VLOOKUP(C45,PROTOKOŁY!$B$2:$D$300,3,FALSE)</f>
        <v>SP Suchy Las</v>
      </c>
      <c r="E45" s="89">
        <f t="shared" si="1"/>
        <v>161.0000097</v>
      </c>
      <c r="O45" s="86">
        <f t="shared" si="2"/>
        <v>5.0999999999999995E-06</v>
      </c>
      <c r="P45" s="84" t="str">
        <f>PROTOKOŁY!B43</f>
        <v>SZKOŁA</v>
      </c>
      <c r="R45" s="90">
        <f>PROTOKOŁY!P43</f>
        <v>0</v>
      </c>
      <c r="S45" s="90">
        <f t="shared" si="3"/>
        <v>0</v>
      </c>
      <c r="T45" s="84">
        <v>5.0999999999999995E-06</v>
      </c>
      <c r="U45" s="91">
        <v>42</v>
      </c>
    </row>
    <row r="46" spans="2:21" ht="12.75">
      <c r="B46" s="78">
        <v>43</v>
      </c>
      <c r="C46" s="79" t="str">
        <f t="shared" si="0"/>
        <v>Setlak Wojciech</v>
      </c>
      <c r="D46" s="80" t="str">
        <f>VLOOKUP(C46,PROTOKOŁY!$B$2:$D$300,3,FALSE)</f>
        <v>SP Suchy Las</v>
      </c>
      <c r="E46" s="89">
        <f t="shared" si="1"/>
        <v>160.0000095</v>
      </c>
      <c r="O46" s="86">
        <f t="shared" si="2"/>
        <v>142.0000052</v>
      </c>
      <c r="P46" s="84" t="str">
        <f>PROTOKOŁY!B44</f>
        <v>Tobys Przemysław</v>
      </c>
      <c r="R46" s="90">
        <f>PROTOKOŁY!P44</f>
        <v>142</v>
      </c>
      <c r="S46" s="90">
        <f t="shared" si="3"/>
        <v>142</v>
      </c>
      <c r="T46" s="84">
        <v>5.199999999999999E-06</v>
      </c>
      <c r="U46" s="91">
        <v>43</v>
      </c>
    </row>
    <row r="47" spans="2:21" ht="12.75">
      <c r="B47" s="78">
        <v>44</v>
      </c>
      <c r="C47" s="79" t="str">
        <f t="shared" si="0"/>
        <v>Nawrocki Łukasz</v>
      </c>
      <c r="D47" s="80" t="str">
        <f>VLOOKUP(C47,PROTOKOŁY!$B$2:$D$300,3,FALSE)</f>
        <v>SP 2 Murowana Goślina</v>
      </c>
      <c r="E47" s="89">
        <f t="shared" si="1"/>
        <v>160.0000076</v>
      </c>
      <c r="O47" s="86">
        <f t="shared" si="2"/>
        <v>184.0000053</v>
      </c>
      <c r="P47" s="84" t="str">
        <f>PROTOKOŁY!B45</f>
        <v>Demut Mikołaj</v>
      </c>
      <c r="R47" s="90">
        <f>PROTOKOŁY!P45</f>
        <v>184</v>
      </c>
      <c r="S47" s="90">
        <f t="shared" si="3"/>
        <v>184</v>
      </c>
      <c r="T47" s="84">
        <v>5.299999999999999E-06</v>
      </c>
      <c r="U47" s="91">
        <v>44</v>
      </c>
    </row>
    <row r="48" spans="2:21" ht="12.75">
      <c r="B48" s="78">
        <v>45</v>
      </c>
      <c r="C48" s="79" t="str">
        <f t="shared" si="0"/>
        <v>Białowąs Olek</v>
      </c>
      <c r="D48" s="80" t="str">
        <f>VLOOKUP(C48,PROTOKOŁY!$B$2:$D$300,3,FALSE)</f>
        <v>SP 2 Luboń</v>
      </c>
      <c r="E48" s="89">
        <f t="shared" si="1"/>
        <v>155.0000111</v>
      </c>
      <c r="O48" s="86">
        <f t="shared" si="2"/>
        <v>101.0000054</v>
      </c>
      <c r="P48" s="84" t="str">
        <f>PROTOKOŁY!B46</f>
        <v>Szczepaniak Łukasz</v>
      </c>
      <c r="R48" s="90">
        <f>PROTOKOŁY!P46</f>
        <v>101</v>
      </c>
      <c r="S48" s="90">
        <f t="shared" si="3"/>
        <v>101</v>
      </c>
      <c r="T48" s="84">
        <v>5.4E-06</v>
      </c>
      <c r="U48" s="91">
        <v>45</v>
      </c>
    </row>
    <row r="49" spans="2:21" ht="12.75">
      <c r="B49" s="78">
        <v>46</v>
      </c>
      <c r="C49" s="79" t="str">
        <f t="shared" si="0"/>
        <v>Zachwyc Marcel</v>
      </c>
      <c r="D49" s="80" t="str">
        <f>VLOOKUP(C49,PROTOKOŁY!$B$2:$D$300,3,FALSE)</f>
        <v>SP 2 Murowana Goślina</v>
      </c>
      <c r="E49" s="89">
        <f t="shared" si="1"/>
        <v>155.0000074</v>
      </c>
      <c r="O49" s="86">
        <f t="shared" si="2"/>
        <v>94.0000055</v>
      </c>
      <c r="P49" s="84" t="str">
        <f>PROTOKOŁY!B47</f>
        <v>Pogonowski Piotr</v>
      </c>
      <c r="R49" s="90">
        <f>PROTOKOŁY!P47</f>
        <v>94</v>
      </c>
      <c r="S49" s="90">
        <f t="shared" si="3"/>
        <v>94</v>
      </c>
      <c r="T49" s="84">
        <v>5.5E-06</v>
      </c>
      <c r="U49" s="91">
        <v>46</v>
      </c>
    </row>
    <row r="50" spans="2:21" ht="12.75">
      <c r="B50" s="78">
        <v>47</v>
      </c>
      <c r="C50" s="79" t="str">
        <f t="shared" si="0"/>
        <v>Makowski Jakub</v>
      </c>
      <c r="D50" s="80" t="str">
        <f>VLOOKUP(C50,PROTOKOŁY!$B$2:$D$300,3,FALSE)</f>
        <v>SP Kostrzyn</v>
      </c>
      <c r="E50" s="89">
        <f t="shared" si="1"/>
        <v>154.0000028</v>
      </c>
      <c r="O50" s="86">
        <f t="shared" si="2"/>
        <v>193.0000056</v>
      </c>
      <c r="P50" s="84" t="str">
        <f>PROTOKOŁY!B48</f>
        <v>Lipiak Jacek</v>
      </c>
      <c r="R50" s="90">
        <f>PROTOKOŁY!P48</f>
        <v>193</v>
      </c>
      <c r="S50" s="90">
        <f t="shared" si="3"/>
        <v>193</v>
      </c>
      <c r="T50" s="84">
        <v>5.6E-06</v>
      </c>
      <c r="U50" s="91">
        <v>47</v>
      </c>
    </row>
    <row r="51" spans="2:21" ht="12.75">
      <c r="B51" s="78">
        <v>48</v>
      </c>
      <c r="C51" s="79" t="str">
        <f t="shared" si="0"/>
        <v>Kwitowski Damian</v>
      </c>
      <c r="D51" s="80" t="str">
        <f>VLOOKUP(C51,PROTOKOŁY!$B$2:$D$300,3,FALSE)</f>
        <v>SP 5 Swarzędz</v>
      </c>
      <c r="E51" s="89">
        <f t="shared" si="1"/>
        <v>153.000009</v>
      </c>
      <c r="O51" s="86">
        <f t="shared" si="2"/>
        <v>129.0000057</v>
      </c>
      <c r="P51" s="84" t="str">
        <f>PROTOKOŁY!B49</f>
        <v>Leśniewicz Bartosz</v>
      </c>
      <c r="R51" s="90">
        <f>PROTOKOŁY!P49</f>
        <v>129</v>
      </c>
      <c r="S51" s="90">
        <f t="shared" si="3"/>
        <v>129</v>
      </c>
      <c r="T51" s="84">
        <v>5.7E-06</v>
      </c>
      <c r="U51" s="91">
        <v>48</v>
      </c>
    </row>
    <row r="52" spans="2:21" ht="12.75">
      <c r="B52" s="78">
        <v>49</v>
      </c>
      <c r="C52" s="79" t="str">
        <f t="shared" si="0"/>
        <v>Szymański Eryk</v>
      </c>
      <c r="D52" s="80" t="str">
        <f>VLOOKUP(C52,PROTOKOŁY!$B$2:$D$300,3,FALSE)</f>
        <v>SP Ceradz Kościelny</v>
      </c>
      <c r="E52" s="89">
        <f t="shared" si="1"/>
        <v>152.0000146</v>
      </c>
      <c r="O52" s="86">
        <f t="shared" si="2"/>
        <v>5.7999999999999995E-06</v>
      </c>
      <c r="P52" s="84" t="str">
        <f>PROTOKOŁY!B50</f>
        <v>SZKOŁA</v>
      </c>
      <c r="R52" s="90">
        <f>PROTOKOŁY!P50</f>
        <v>0</v>
      </c>
      <c r="S52" s="90">
        <f t="shared" si="3"/>
        <v>0</v>
      </c>
      <c r="T52" s="84">
        <v>5.7999999999999995E-06</v>
      </c>
      <c r="U52" s="91">
        <v>49</v>
      </c>
    </row>
    <row r="53" spans="2:21" ht="12.75">
      <c r="B53" s="78">
        <v>50</v>
      </c>
      <c r="C53" s="79" t="str">
        <f t="shared" si="0"/>
        <v>Lewicki Jacek</v>
      </c>
      <c r="D53" s="80" t="str">
        <f>VLOOKUP(C53,PROTOKOŁY!$B$2:$D$300,3,FALSE)</f>
        <v>SP 2 Luboń</v>
      </c>
      <c r="E53" s="89">
        <f t="shared" si="1"/>
        <v>151.000011</v>
      </c>
      <c r="O53" s="86">
        <f t="shared" si="2"/>
        <v>137.0000059</v>
      </c>
      <c r="P53" s="84" t="str">
        <f>PROTOKOŁY!B51</f>
        <v>Jóźwiak Szymon</v>
      </c>
      <c r="R53" s="90">
        <f>PROTOKOŁY!P51</f>
        <v>137</v>
      </c>
      <c r="S53" s="90">
        <f t="shared" si="3"/>
        <v>137</v>
      </c>
      <c r="T53" s="84">
        <v>5.899999999999999E-06</v>
      </c>
      <c r="U53" s="91">
        <v>50</v>
      </c>
    </row>
    <row r="54" spans="2:21" ht="12.75">
      <c r="B54" s="78">
        <v>51</v>
      </c>
      <c r="C54" s="79" t="str">
        <f t="shared" si="0"/>
        <v>Kleczka Jakub</v>
      </c>
      <c r="D54" s="80" t="str">
        <f>VLOOKUP(C54,PROTOKOŁY!$B$2:$D$300,3,FALSE)</f>
        <v>SP 3 Luboń</v>
      </c>
      <c r="E54" s="89">
        <f t="shared" si="1"/>
        <v>151.0000103</v>
      </c>
      <c r="O54" s="86">
        <f t="shared" si="2"/>
        <v>140.000006</v>
      </c>
      <c r="P54" s="84" t="str">
        <f>PROTOKOŁY!B52</f>
        <v>Śliwiński jakub</v>
      </c>
      <c r="R54" s="90">
        <f>PROTOKOŁY!P52</f>
        <v>140</v>
      </c>
      <c r="S54" s="90">
        <f t="shared" si="3"/>
        <v>140</v>
      </c>
      <c r="T54" s="84">
        <v>5.999999999999999E-06</v>
      </c>
      <c r="U54" s="91">
        <v>51</v>
      </c>
    </row>
    <row r="55" spans="2:21" ht="12.75">
      <c r="B55" s="78">
        <v>52</v>
      </c>
      <c r="C55" s="79" t="str">
        <f t="shared" si="0"/>
        <v>Cholenicki Piotr</v>
      </c>
      <c r="D55" s="80" t="str">
        <f>VLOOKUP(C55,PROTOKOŁY!$B$2:$D$300,3,FALSE)</f>
        <v>SP 5 Swarzędz</v>
      </c>
      <c r="E55" s="89">
        <f t="shared" si="1"/>
        <v>151.0000091</v>
      </c>
      <c r="O55" s="86">
        <f t="shared" si="2"/>
        <v>82.0000061</v>
      </c>
      <c r="P55" s="84" t="str">
        <f>PROTOKOŁY!B53</f>
        <v>Żaba Paweł</v>
      </c>
      <c r="R55" s="90">
        <f>PROTOKOŁY!P53</f>
        <v>82</v>
      </c>
      <c r="S55" s="90">
        <f t="shared" si="3"/>
        <v>82</v>
      </c>
      <c r="T55" s="84">
        <v>6.099999999999999E-06</v>
      </c>
      <c r="U55" s="91">
        <v>52</v>
      </c>
    </row>
    <row r="56" spans="2:21" ht="12.75">
      <c r="B56" s="78">
        <v>53</v>
      </c>
      <c r="C56" s="79" t="str">
        <f t="shared" si="0"/>
        <v>Baraniak Mikołaj</v>
      </c>
      <c r="D56" s="80" t="str">
        <f>VLOOKUP(C56,PROTOKOŁY!$B$2:$D$300,3,FALSE)</f>
        <v>SP 2 Mosina</v>
      </c>
      <c r="E56" s="89">
        <f t="shared" si="1"/>
        <v>151.0000046</v>
      </c>
      <c r="O56" s="86">
        <f t="shared" si="2"/>
        <v>106.0000062</v>
      </c>
      <c r="P56" s="84" t="str">
        <f>PROTOKOŁY!B54</f>
        <v>Cieniawa Jakub</v>
      </c>
      <c r="R56" s="90">
        <f>PROTOKOŁY!P54</f>
        <v>106</v>
      </c>
      <c r="S56" s="90">
        <f t="shared" si="3"/>
        <v>106</v>
      </c>
      <c r="T56" s="84">
        <v>6.199999999999999E-06</v>
      </c>
      <c r="U56" s="91">
        <v>53</v>
      </c>
    </row>
    <row r="57" spans="2:21" ht="12.75">
      <c r="B57" s="78">
        <v>54</v>
      </c>
      <c r="C57" s="79" t="str">
        <f t="shared" si="0"/>
        <v>Bladocha Adrian</v>
      </c>
      <c r="D57" s="80" t="str">
        <f>VLOOKUP(C57,PROTOKOŁY!$B$2:$D$300,3,FALSE)</f>
        <v>SP 1 Kórnik</v>
      </c>
      <c r="E57" s="89">
        <f t="shared" si="1"/>
        <v>151.0000041</v>
      </c>
      <c r="O57" s="86">
        <f t="shared" si="2"/>
        <v>96.0000063</v>
      </c>
      <c r="P57" s="84" t="str">
        <f>PROTOKOŁY!B55</f>
        <v>Czekała Antoni</v>
      </c>
      <c r="R57" s="90">
        <f>PROTOKOŁY!P55</f>
        <v>96</v>
      </c>
      <c r="S57" s="90">
        <f t="shared" si="3"/>
        <v>96</v>
      </c>
      <c r="T57" s="84">
        <v>6.3E-06</v>
      </c>
      <c r="U57" s="91">
        <v>54</v>
      </c>
    </row>
    <row r="58" spans="2:21" ht="12.75">
      <c r="B58" s="78">
        <v>55</v>
      </c>
      <c r="C58" s="79" t="str">
        <f t="shared" si="0"/>
        <v>Andryszak Kordian</v>
      </c>
      <c r="D58" s="80" t="str">
        <f>VLOOKUP(C58,PROTOKOŁY!$B$2:$D$300,3,FALSE)</f>
        <v>SP Kostrzyn</v>
      </c>
      <c r="E58" s="89">
        <f t="shared" si="1"/>
        <v>151.0000027</v>
      </c>
      <c r="O58" s="86">
        <f t="shared" si="2"/>
        <v>6.4E-06</v>
      </c>
      <c r="P58" s="84">
        <f>PROTOKOŁY!B56</f>
        <v>0</v>
      </c>
      <c r="R58" s="90">
        <f>PROTOKOŁY!P56</f>
        <v>0</v>
      </c>
      <c r="S58" s="90">
        <f t="shared" si="3"/>
        <v>0</v>
      </c>
      <c r="T58" s="84">
        <v>6.4E-06</v>
      </c>
      <c r="U58" s="91">
        <v>55</v>
      </c>
    </row>
    <row r="59" spans="2:21" ht="12.75">
      <c r="B59" s="78">
        <v>56</v>
      </c>
      <c r="C59" s="79" t="str">
        <f t="shared" si="0"/>
        <v>Rembowski Jerzy</v>
      </c>
      <c r="D59" s="80" t="str">
        <f>VLOOKUP(C59,PROTOKOŁY!$B$2:$D$300,3,FALSE)</f>
        <v>Puszczykowo2.</v>
      </c>
      <c r="E59" s="89">
        <f t="shared" si="1"/>
        <v>151.0000019</v>
      </c>
      <c r="O59" s="86">
        <f t="shared" si="2"/>
        <v>6.5E-06</v>
      </c>
      <c r="P59" s="84" t="str">
        <f>PROTOKOŁY!B57</f>
        <v>SZKOŁA</v>
      </c>
      <c r="R59" s="90">
        <f>PROTOKOŁY!P57</f>
        <v>0</v>
      </c>
      <c r="S59" s="90">
        <f t="shared" si="3"/>
        <v>0</v>
      </c>
      <c r="T59" s="84">
        <v>6.5E-06</v>
      </c>
      <c r="U59" s="91">
        <v>56</v>
      </c>
    </row>
    <row r="60" spans="2:21" ht="12.75">
      <c r="B60" s="78">
        <v>57</v>
      </c>
      <c r="C60" s="79" t="str">
        <f t="shared" si="0"/>
        <v>Nowak Antek</v>
      </c>
      <c r="D60" s="80" t="str">
        <f>VLOOKUP(C60,PROTOKOŁY!$B$2:$D$300,3,FALSE)</f>
        <v>SP 3 Luboń</v>
      </c>
      <c r="E60" s="89">
        <f t="shared" si="1"/>
        <v>150.0000104</v>
      </c>
      <c r="O60" s="86">
        <f t="shared" si="2"/>
        <v>163.0000066</v>
      </c>
      <c r="P60" s="84" t="str">
        <f>PROTOKOŁY!B58</f>
        <v>Polaczyk jkub</v>
      </c>
      <c r="R60" s="90">
        <f>PROTOKOŁY!P58</f>
        <v>163</v>
      </c>
      <c r="S60" s="90">
        <f t="shared" si="3"/>
        <v>163</v>
      </c>
      <c r="T60" s="84">
        <v>6.5999999999999995E-06</v>
      </c>
      <c r="U60" s="91">
        <v>57</v>
      </c>
    </row>
    <row r="61" spans="2:21" ht="12.75">
      <c r="B61" s="78">
        <v>58</v>
      </c>
      <c r="C61" s="79" t="str">
        <f t="shared" si="0"/>
        <v>Bromberek Igor</v>
      </c>
      <c r="D61" s="80" t="str">
        <f>VLOOKUP(C61,PROTOKOŁY!$B$2:$D$300,3,FALSE)</f>
        <v>SP 2 Murowana Goślina</v>
      </c>
      <c r="E61" s="89">
        <f t="shared" si="1"/>
        <v>149.0000075</v>
      </c>
      <c r="O61" s="86">
        <f t="shared" si="2"/>
        <v>205.0000067</v>
      </c>
      <c r="P61" s="84" t="str">
        <f>PROTOKOŁY!B59</f>
        <v>Sawicki Miłosz</v>
      </c>
      <c r="R61" s="90">
        <f>PROTOKOŁY!P59</f>
        <v>205</v>
      </c>
      <c r="S61" s="90">
        <f t="shared" si="3"/>
        <v>205</v>
      </c>
      <c r="T61" s="84">
        <v>6.699999999999999E-06</v>
      </c>
      <c r="U61" s="91">
        <v>58</v>
      </c>
    </row>
    <row r="62" spans="2:21" ht="12.75">
      <c r="B62" s="78">
        <v>59</v>
      </c>
      <c r="C62" s="79" t="str">
        <f t="shared" si="0"/>
        <v>Senkiewicz Bartosz</v>
      </c>
      <c r="D62" s="80" t="str">
        <f>VLOOKUP(C62,PROTOKOŁY!$B$2:$D$300,3,FALSE)</f>
        <v>SP Modrze</v>
      </c>
      <c r="E62" s="89">
        <f t="shared" si="1"/>
        <v>148.0000123</v>
      </c>
      <c r="O62" s="86">
        <f t="shared" si="2"/>
        <v>123.0000068</v>
      </c>
      <c r="P62" s="84" t="str">
        <f>PROTOKOŁY!B60</f>
        <v>Możdżeń Antoni</v>
      </c>
      <c r="R62" s="90">
        <f>PROTOKOŁY!P60</f>
        <v>123</v>
      </c>
      <c r="S62" s="90">
        <f t="shared" si="3"/>
        <v>123</v>
      </c>
      <c r="T62" s="84">
        <v>6.799999999999999E-06</v>
      </c>
      <c r="U62" s="91">
        <v>59</v>
      </c>
    </row>
    <row r="63" spans="2:21" ht="12.75">
      <c r="B63" s="78">
        <v>60</v>
      </c>
      <c r="C63" s="79" t="str">
        <f t="shared" si="0"/>
        <v>Marcinkowski Daniel</v>
      </c>
      <c r="D63" s="80" t="str">
        <f>VLOOKUP(C63,PROTOKOŁY!$B$2:$D$300,3,FALSE)</f>
        <v>SP 2 Murowana Goślina</v>
      </c>
      <c r="E63" s="89">
        <f t="shared" si="1"/>
        <v>145.0000077</v>
      </c>
      <c r="O63" s="86">
        <f t="shared" si="2"/>
        <v>191.0000069</v>
      </c>
      <c r="P63" s="84" t="str">
        <f>PROTOKOŁY!B61</f>
        <v>Stolarki Arkadiusz</v>
      </c>
      <c r="R63" s="90">
        <f>PROTOKOŁY!P61</f>
        <v>191</v>
      </c>
      <c r="S63" s="90">
        <f t="shared" si="3"/>
        <v>191</v>
      </c>
      <c r="T63" s="84">
        <v>6.899999999999999E-06</v>
      </c>
      <c r="U63" s="91">
        <v>60</v>
      </c>
    </row>
    <row r="64" spans="2:21" ht="12.75">
      <c r="B64" s="78">
        <v>61</v>
      </c>
      <c r="C64" s="79" t="str">
        <f t="shared" si="0"/>
        <v>Januszko Miłosz</v>
      </c>
      <c r="D64" s="80" t="str">
        <f>VLOOKUP(C64,PROTOKOŁY!$B$2:$D$300,3,FALSE)</f>
        <v>SP 3 Luboń</v>
      </c>
      <c r="E64" s="89">
        <f t="shared" si="1"/>
        <v>144.0000106</v>
      </c>
      <c r="O64" s="86">
        <f t="shared" si="2"/>
        <v>194.000007</v>
      </c>
      <c r="P64" s="84" t="str">
        <f>PROTOKOŁY!B62</f>
        <v>Beszterda Kamil</v>
      </c>
      <c r="R64" s="90">
        <f>PROTOKOŁY!P62</f>
        <v>194</v>
      </c>
      <c r="S64" s="90">
        <f t="shared" si="3"/>
        <v>194</v>
      </c>
      <c r="T64" s="84">
        <v>7E-06</v>
      </c>
      <c r="U64" s="91">
        <v>61</v>
      </c>
    </row>
    <row r="65" spans="2:21" ht="12.75">
      <c r="B65" s="78">
        <v>62</v>
      </c>
      <c r="C65" s="79" t="str">
        <f t="shared" si="0"/>
        <v>Koperski Adam</v>
      </c>
      <c r="D65" s="80" t="str">
        <f>VLOOKUP(C65,PROTOKOŁY!$B$2:$D$300,3,FALSE)</f>
        <v>SP Krosno</v>
      </c>
      <c r="E65" s="89">
        <f t="shared" si="1"/>
        <v>143.0000084</v>
      </c>
      <c r="O65" s="86">
        <f t="shared" si="2"/>
        <v>7.1E-06</v>
      </c>
      <c r="P65" s="84">
        <f>PROTOKOŁY!B63</f>
        <v>0</v>
      </c>
      <c r="R65" s="90">
        <f>PROTOKOŁY!P63</f>
        <v>0</v>
      </c>
      <c r="S65" s="90">
        <f t="shared" si="3"/>
        <v>0</v>
      </c>
      <c r="T65" s="84">
        <v>7.1E-06</v>
      </c>
      <c r="U65" s="91">
        <v>62</v>
      </c>
    </row>
    <row r="66" spans="2:21" ht="12.75">
      <c r="B66" s="78">
        <v>63</v>
      </c>
      <c r="C66" s="79" t="str">
        <f t="shared" si="0"/>
        <v>Rozmiarek Mikołaj</v>
      </c>
      <c r="D66" s="80" t="str">
        <f>VLOOKUP(C66,PROTOKOŁY!$B$2:$D$300,3,FALSE)</f>
        <v>SP 2 Mosina</v>
      </c>
      <c r="E66" s="89">
        <f t="shared" si="1"/>
        <v>143.0000047</v>
      </c>
      <c r="O66" s="86">
        <f t="shared" si="2"/>
        <v>7.2E-06</v>
      </c>
      <c r="P66" s="84" t="str">
        <f>PROTOKOŁY!B64</f>
        <v>SZKOŁA</v>
      </c>
      <c r="R66" s="90">
        <f>PROTOKOŁY!P64</f>
        <v>0</v>
      </c>
      <c r="S66" s="90">
        <f t="shared" si="3"/>
        <v>0</v>
      </c>
      <c r="T66" s="84">
        <v>7.2E-06</v>
      </c>
      <c r="U66" s="91">
        <v>63</v>
      </c>
    </row>
    <row r="67" spans="2:21" ht="12.75">
      <c r="B67" s="78">
        <v>64</v>
      </c>
      <c r="C67" s="79" t="str">
        <f t="shared" si="0"/>
        <v>Rais Mateusz</v>
      </c>
      <c r="D67" s="80" t="str">
        <f>VLOOKUP(C67,PROTOKOŁY!$B$2:$D$300,3,FALSE)</f>
        <v>SP Wierzonka</v>
      </c>
      <c r="E67" s="89">
        <f t="shared" si="1"/>
        <v>142.0000138</v>
      </c>
      <c r="O67" s="86">
        <f t="shared" si="2"/>
        <v>214.0000073</v>
      </c>
      <c r="P67" s="84" t="str">
        <f>PROTOKOŁY!B65</f>
        <v>Błachowiak Mateusz</v>
      </c>
      <c r="R67" s="90">
        <f>PROTOKOŁY!P65</f>
        <v>214</v>
      </c>
      <c r="S67" s="90">
        <f t="shared" si="3"/>
        <v>214</v>
      </c>
      <c r="T67" s="84">
        <v>7.2999999999999996E-06</v>
      </c>
      <c r="U67" s="91">
        <v>64</v>
      </c>
    </row>
    <row r="68" spans="2:21" ht="12.75">
      <c r="B68" s="78">
        <v>65</v>
      </c>
      <c r="C68" s="79" t="str">
        <f aca="true" t="shared" si="4" ref="C68:C131">VLOOKUP(E68,O$4:P$260,2,FALSE)</f>
        <v>Hoszowski Michał</v>
      </c>
      <c r="D68" s="80" t="str">
        <f>VLOOKUP(C68,PROTOKOŁY!$B$2:$D$300,3,FALSE)</f>
        <v>SP Rokietnica</v>
      </c>
      <c r="E68" s="89">
        <f t="shared" si="1"/>
        <v>142.0000119</v>
      </c>
      <c r="O68" s="86">
        <f t="shared" si="2"/>
        <v>155.0000074</v>
      </c>
      <c r="P68" s="84" t="str">
        <f>PROTOKOŁY!B66</f>
        <v>Zachwyc Marcel</v>
      </c>
      <c r="R68" s="90">
        <f>PROTOKOŁY!P66</f>
        <v>155</v>
      </c>
      <c r="S68" s="90">
        <f t="shared" si="3"/>
        <v>155</v>
      </c>
      <c r="T68" s="84">
        <v>7.3999999999999995E-06</v>
      </c>
      <c r="U68" s="91">
        <v>65</v>
      </c>
    </row>
    <row r="69" spans="2:21" ht="12.75">
      <c r="B69" s="78">
        <v>66</v>
      </c>
      <c r="C69" s="79" t="str">
        <f t="shared" si="4"/>
        <v>Tobys Przemysław</v>
      </c>
      <c r="D69" s="80" t="str">
        <f>VLOOKUP(C69,PROTOKOŁY!$B$2:$D$300,3,FALSE)</f>
        <v>SP 1 Mosina</v>
      </c>
      <c r="E69" s="89">
        <f aca="true" t="shared" si="5" ref="E69:E132">LARGE(O$4:O$260,U69)</f>
        <v>142.0000052</v>
      </c>
      <c r="O69" s="86">
        <f aca="true" t="shared" si="6" ref="O69:O132">S69+T69</f>
        <v>149.0000075</v>
      </c>
      <c r="P69" s="84" t="str">
        <f>PROTOKOŁY!B67</f>
        <v>Bromberek Igor</v>
      </c>
      <c r="R69" s="90">
        <f>PROTOKOŁY!P67</f>
        <v>149</v>
      </c>
      <c r="S69" s="90">
        <f aca="true" t="shared" si="7" ref="S69:S132">IF(R69&gt;400,0,R69)</f>
        <v>149</v>
      </c>
      <c r="T69" s="84">
        <v>7.499999999999999E-06</v>
      </c>
      <c r="U69" s="91">
        <v>66</v>
      </c>
    </row>
    <row r="70" spans="2:21" ht="12.75">
      <c r="B70" s="78">
        <v>67</v>
      </c>
      <c r="C70" s="79" t="str">
        <f t="shared" si="4"/>
        <v>Stanisławski Marcel</v>
      </c>
      <c r="D70" s="80" t="str">
        <f>VLOOKUP(C70,PROTOKOŁY!$B$2:$D$300,3,FALSE)</f>
        <v>SP Kostrzyn</v>
      </c>
      <c r="E70" s="89">
        <f t="shared" si="5"/>
        <v>142.0000025</v>
      </c>
      <c r="O70" s="86">
        <f t="shared" si="6"/>
        <v>160.0000076</v>
      </c>
      <c r="P70" s="84" t="str">
        <f>PROTOKOŁY!B68</f>
        <v>Nawrocki Łukasz</v>
      </c>
      <c r="R70" s="90">
        <f>PROTOKOŁY!P68</f>
        <v>160</v>
      </c>
      <c r="S70" s="90">
        <f t="shared" si="7"/>
        <v>160</v>
      </c>
      <c r="T70" s="84">
        <v>7.599999999999999E-06</v>
      </c>
      <c r="U70" s="91">
        <v>67</v>
      </c>
    </row>
    <row r="71" spans="2:21" ht="12.75">
      <c r="B71" s="78">
        <v>68</v>
      </c>
      <c r="C71" s="79" t="str">
        <f t="shared" si="4"/>
        <v>Kubiak Jakub</v>
      </c>
      <c r="D71" s="80" t="str">
        <f>VLOOKUP(C71,PROTOKOŁY!$B$2:$D$300,3,FALSE)</f>
        <v>SP Rokietnica</v>
      </c>
      <c r="E71" s="89">
        <f t="shared" si="5"/>
        <v>140.0000115</v>
      </c>
      <c r="O71" s="86">
        <f t="shared" si="6"/>
        <v>145.0000077</v>
      </c>
      <c r="P71" s="84" t="str">
        <f>PROTOKOŁY!B69</f>
        <v>Marcinkowski Daniel</v>
      </c>
      <c r="R71" s="90">
        <f>PROTOKOŁY!P69</f>
        <v>145</v>
      </c>
      <c r="S71" s="90">
        <f t="shared" si="7"/>
        <v>145</v>
      </c>
      <c r="T71" s="84">
        <v>7.699999999999999E-06</v>
      </c>
      <c r="U71" s="91">
        <v>68</v>
      </c>
    </row>
    <row r="72" spans="2:21" ht="12.75">
      <c r="B72" s="78">
        <v>69</v>
      </c>
      <c r="C72" s="79" t="str">
        <f t="shared" si="4"/>
        <v>Śliwiński jakub</v>
      </c>
      <c r="D72" s="80" t="str">
        <f>VLOOKUP(C72,PROTOKOŁY!$B$2:$D$300,3,FALSE)</f>
        <v>SP Stęszew</v>
      </c>
      <c r="E72" s="89">
        <f t="shared" si="5"/>
        <v>140.000006</v>
      </c>
      <c r="O72" s="86">
        <f t="shared" si="6"/>
        <v>84.0000078</v>
      </c>
      <c r="P72" s="84" t="str">
        <f>PROTOKOŁY!B70</f>
        <v>Cur Kacper</v>
      </c>
      <c r="R72" s="90">
        <f>PROTOKOŁY!P70</f>
        <v>84</v>
      </c>
      <c r="S72" s="90">
        <f t="shared" si="7"/>
        <v>84</v>
      </c>
      <c r="T72" s="84">
        <v>7.8E-06</v>
      </c>
      <c r="U72" s="91">
        <v>69</v>
      </c>
    </row>
    <row r="73" spans="2:21" ht="12.75">
      <c r="B73" s="78">
        <v>70</v>
      </c>
      <c r="C73" s="79" t="str">
        <f t="shared" si="4"/>
        <v>Szmyt Stanisław</v>
      </c>
      <c r="D73" s="80" t="str">
        <f>VLOOKUP(C73,PROTOKOŁY!$B$2:$D$300,3,FALSE)</f>
        <v>SP 2 Mosina</v>
      </c>
      <c r="E73" s="89">
        <f t="shared" si="5"/>
        <v>140.0000049</v>
      </c>
      <c r="O73" s="86">
        <f t="shared" si="6"/>
        <v>7.9E-06</v>
      </c>
      <c r="P73" s="84" t="str">
        <f>PROTOKOŁY!B71</f>
        <v>SZKOŁA</v>
      </c>
      <c r="R73" s="90">
        <f>PROTOKOŁY!P71</f>
        <v>0</v>
      </c>
      <c r="S73" s="90">
        <f t="shared" si="7"/>
        <v>0</v>
      </c>
      <c r="T73" s="84">
        <v>7.9E-06</v>
      </c>
      <c r="U73" s="91">
        <v>70</v>
      </c>
    </row>
    <row r="74" spans="2:21" ht="12.75">
      <c r="B74" s="78">
        <v>71</v>
      </c>
      <c r="C74" s="79" t="str">
        <f t="shared" si="4"/>
        <v>Szejn Wiktor</v>
      </c>
      <c r="D74" s="80" t="str">
        <f>VLOOKUP(C74,PROTOKOŁY!$B$2:$D$300,3,FALSE)</f>
        <v>Puszczykowo1.</v>
      </c>
      <c r="E74" s="89">
        <f t="shared" si="5"/>
        <v>138.0000014</v>
      </c>
      <c r="O74" s="86">
        <f t="shared" si="6"/>
        <v>131.000008</v>
      </c>
      <c r="P74" s="84" t="str">
        <f>PROTOKOŁY!B72</f>
        <v>Brzuska Jakub</v>
      </c>
      <c r="R74" s="90">
        <f>PROTOKOŁY!P72</f>
        <v>131</v>
      </c>
      <c r="S74" s="90">
        <f t="shared" si="7"/>
        <v>131</v>
      </c>
      <c r="T74" s="84">
        <v>8E-06</v>
      </c>
      <c r="U74" s="91">
        <v>71</v>
      </c>
    </row>
    <row r="75" spans="2:21" ht="12.75">
      <c r="B75" s="78">
        <v>72</v>
      </c>
      <c r="C75" s="79" t="str">
        <f t="shared" si="4"/>
        <v>Jóźwiak Szymon</v>
      </c>
      <c r="D75" s="80" t="str">
        <f>VLOOKUP(C75,PROTOKOŁY!$B$2:$D$300,3,FALSE)</f>
        <v>SP Stęszew</v>
      </c>
      <c r="E75" s="89">
        <f t="shared" si="5"/>
        <v>137.0000059</v>
      </c>
      <c r="O75" s="86">
        <f t="shared" si="6"/>
        <v>230.0000081</v>
      </c>
      <c r="P75" s="84" t="str">
        <f>PROTOKOŁY!B73</f>
        <v>Kufel Patryk</v>
      </c>
      <c r="R75" s="90">
        <f>PROTOKOŁY!P73</f>
        <v>230</v>
      </c>
      <c r="S75" s="90">
        <f t="shared" si="7"/>
        <v>230</v>
      </c>
      <c r="T75" s="84">
        <v>8.1E-06</v>
      </c>
      <c r="U75" s="91">
        <v>72</v>
      </c>
    </row>
    <row r="76" spans="2:21" ht="12.75">
      <c r="B76" s="78">
        <v>73</v>
      </c>
      <c r="C76" s="79" t="str">
        <f t="shared" si="4"/>
        <v>Brzuska Jakub</v>
      </c>
      <c r="D76" s="80" t="str">
        <f>VLOOKUP(C76,PROTOKOŁY!$B$2:$D$300,3,FALSE)</f>
        <v>SP Krosno</v>
      </c>
      <c r="E76" s="89">
        <f t="shared" si="5"/>
        <v>131.000008</v>
      </c>
      <c r="O76" s="86">
        <f t="shared" si="6"/>
        <v>220.0000082</v>
      </c>
      <c r="P76" s="84" t="str">
        <f>PROTOKOŁY!B74</f>
        <v>Libera Mikołaj</v>
      </c>
      <c r="R76" s="90">
        <f>PROTOKOŁY!P74</f>
        <v>220</v>
      </c>
      <c r="S76" s="90">
        <f t="shared" si="7"/>
        <v>220</v>
      </c>
      <c r="T76" s="84">
        <v>8.2E-06</v>
      </c>
      <c r="U76" s="91">
        <v>73</v>
      </c>
    </row>
    <row r="77" spans="2:21" ht="12.75">
      <c r="B77" s="78">
        <v>74</v>
      </c>
      <c r="C77" s="79" t="str">
        <f t="shared" si="4"/>
        <v>Gryska łukasz</v>
      </c>
      <c r="D77" s="80" t="str">
        <f>VLOOKUP(C77,PROTOKOŁY!$B$2:$D$300,3,FALSE)</f>
        <v>SP 2 Luboń</v>
      </c>
      <c r="E77" s="89">
        <f t="shared" si="5"/>
        <v>130.0000113</v>
      </c>
      <c r="O77" s="86">
        <f t="shared" si="6"/>
        <v>162.0000083</v>
      </c>
      <c r="P77" s="84" t="str">
        <f>PROTOKOŁY!B75</f>
        <v>Gębski Wojciech</v>
      </c>
      <c r="R77" s="90">
        <f>PROTOKOŁY!P75</f>
        <v>162</v>
      </c>
      <c r="S77" s="90">
        <f t="shared" si="7"/>
        <v>162</v>
      </c>
      <c r="T77" s="84">
        <v>8.3E-06</v>
      </c>
      <c r="U77" s="91">
        <v>74</v>
      </c>
    </row>
    <row r="78" spans="2:21" ht="12.75">
      <c r="B78" s="78">
        <v>75</v>
      </c>
      <c r="C78" s="79" t="str">
        <f t="shared" si="4"/>
        <v>Sobisiak Łukasz</v>
      </c>
      <c r="D78" s="80" t="str">
        <f>VLOOKUP(C78,PROTOKOŁY!$B$2:$D$300,3,FALSE)</f>
        <v>SP Modrze</v>
      </c>
      <c r="E78" s="89">
        <f t="shared" si="5"/>
        <v>129.0000124</v>
      </c>
      <c r="O78" s="86">
        <f t="shared" si="6"/>
        <v>143.0000084</v>
      </c>
      <c r="P78" s="84" t="str">
        <f>PROTOKOŁY!B76</f>
        <v>Koperski Adam</v>
      </c>
      <c r="R78" s="90">
        <f>PROTOKOŁY!P76</f>
        <v>143</v>
      </c>
      <c r="S78" s="90">
        <f t="shared" si="7"/>
        <v>143</v>
      </c>
      <c r="T78" s="84">
        <v>8.4E-06</v>
      </c>
      <c r="U78" s="91">
        <v>75</v>
      </c>
    </row>
    <row r="79" spans="2:21" ht="12.75">
      <c r="B79" s="78">
        <v>76</v>
      </c>
      <c r="C79" s="79" t="str">
        <f t="shared" si="4"/>
        <v>Kwitkowski Bartosz</v>
      </c>
      <c r="D79" s="80" t="str">
        <f>VLOOKUP(C79,PROTOKOŁY!$B$2:$D$300,3,FALSE)</f>
        <v>SP Krosno</v>
      </c>
      <c r="E79" s="89">
        <f t="shared" si="5"/>
        <v>129.0000085</v>
      </c>
      <c r="O79" s="86">
        <f t="shared" si="6"/>
        <v>129.0000085</v>
      </c>
      <c r="P79" s="84" t="str">
        <f>PROTOKOŁY!B77</f>
        <v>Kwitkowski Bartosz</v>
      </c>
      <c r="R79" s="90">
        <f>PROTOKOŁY!P77</f>
        <v>129</v>
      </c>
      <c r="S79" s="90">
        <f t="shared" si="7"/>
        <v>129</v>
      </c>
      <c r="T79" s="84">
        <v>8.5E-06</v>
      </c>
      <c r="U79" s="91">
        <v>76</v>
      </c>
    </row>
    <row r="80" spans="2:21" ht="12.75">
      <c r="B80" s="78">
        <v>77</v>
      </c>
      <c r="C80" s="79" t="str">
        <f t="shared" si="4"/>
        <v>Leśniewicz Bartosz</v>
      </c>
      <c r="D80" s="80" t="str">
        <f>VLOOKUP(C80,PROTOKOŁY!$B$2:$D$300,3,FALSE)</f>
        <v>SP 1 Mosina</v>
      </c>
      <c r="E80" s="89">
        <f t="shared" si="5"/>
        <v>129.0000057</v>
      </c>
      <c r="O80" s="86">
        <f t="shared" si="6"/>
        <v>8.6E-06</v>
      </c>
      <c r="P80" s="84" t="str">
        <f>PROTOKOŁY!B78</f>
        <v>SZKOŁA</v>
      </c>
      <c r="R80" s="90">
        <f>PROTOKOŁY!P78</f>
        <v>0</v>
      </c>
      <c r="S80" s="90">
        <f t="shared" si="7"/>
        <v>0</v>
      </c>
      <c r="T80" s="84">
        <v>8.6E-06</v>
      </c>
      <c r="U80" s="91">
        <v>77</v>
      </c>
    </row>
    <row r="81" spans="2:21" ht="12.75">
      <c r="B81" s="78">
        <v>78</v>
      </c>
      <c r="C81" s="79" t="str">
        <f t="shared" si="4"/>
        <v>Szulakiewicz Maurycy</v>
      </c>
      <c r="D81" s="80" t="str">
        <f>VLOOKUP(C81,PROTOKOŁY!$B$2:$D$300,3,FALSE)</f>
        <v>SP 2 Mosina</v>
      </c>
      <c r="E81" s="89">
        <f t="shared" si="5"/>
        <v>129.0000048</v>
      </c>
      <c r="O81" s="86">
        <f t="shared" si="6"/>
        <v>167.0000087</v>
      </c>
      <c r="P81" s="84" t="str">
        <f>PROTOKOŁY!B79</f>
        <v>Miazek Michał</v>
      </c>
      <c r="R81" s="90">
        <f>PROTOKOŁY!P79</f>
        <v>167</v>
      </c>
      <c r="S81" s="90">
        <f t="shared" si="7"/>
        <v>167</v>
      </c>
      <c r="T81" s="84">
        <v>8.7E-06</v>
      </c>
      <c r="U81" s="91">
        <v>78</v>
      </c>
    </row>
    <row r="82" spans="2:21" ht="12.75">
      <c r="B82" s="78">
        <v>79</v>
      </c>
      <c r="C82" s="79" t="str">
        <f t="shared" si="4"/>
        <v>Kolwicz Jan</v>
      </c>
      <c r="D82" s="80" t="str">
        <f>VLOOKUP(C82,PROTOKOŁY!$B$2:$D$300,3,FALSE)</f>
        <v>SP Suchy Las</v>
      </c>
      <c r="E82" s="89">
        <f t="shared" si="5"/>
        <v>128.0000098</v>
      </c>
      <c r="O82" s="86">
        <f t="shared" si="6"/>
        <v>193.0000088</v>
      </c>
      <c r="P82" s="84" t="str">
        <f>PROTOKOŁY!B80</f>
        <v>Malinowski Dastin</v>
      </c>
      <c r="R82" s="90">
        <f>PROTOKOŁY!P80</f>
        <v>193</v>
      </c>
      <c r="S82" s="90">
        <f t="shared" si="7"/>
        <v>193</v>
      </c>
      <c r="T82" s="84">
        <v>8.8E-06</v>
      </c>
      <c r="U82" s="91">
        <v>79</v>
      </c>
    </row>
    <row r="83" spans="2:21" ht="12.75">
      <c r="B83" s="78">
        <v>80</v>
      </c>
      <c r="C83" s="79" t="str">
        <f t="shared" si="4"/>
        <v>Michalski Piotr</v>
      </c>
      <c r="D83" s="80" t="str">
        <f>VLOOKUP(C83,PROTOKOŁY!$B$2:$D$300,3,FALSE)</f>
        <v>SP 3 Luboń</v>
      </c>
      <c r="E83" s="89">
        <f t="shared" si="5"/>
        <v>126.0000105</v>
      </c>
      <c r="O83" s="86">
        <f t="shared" si="6"/>
        <v>179.0000089</v>
      </c>
      <c r="P83" s="84" t="str">
        <f>PROTOKOŁY!B81</f>
        <v>Barłkiewicz Maksymilian</v>
      </c>
      <c r="R83" s="90">
        <f>PROTOKOŁY!P81</f>
        <v>179</v>
      </c>
      <c r="S83" s="90">
        <f t="shared" si="7"/>
        <v>179</v>
      </c>
      <c r="T83" s="84">
        <v>8.9E-06</v>
      </c>
      <c r="U83" s="91">
        <v>80</v>
      </c>
    </row>
    <row r="84" spans="2:21" ht="12.75">
      <c r="B84" s="78">
        <v>81</v>
      </c>
      <c r="C84" s="79" t="str">
        <f t="shared" si="4"/>
        <v>Możdżeń Antoni</v>
      </c>
      <c r="D84" s="80" t="str">
        <f>VLOOKUP(C84,PROTOKOŁY!$B$2:$D$300,3,FALSE)</f>
        <v>SP Lusowo</v>
      </c>
      <c r="E84" s="89">
        <f t="shared" si="5"/>
        <v>123.0000068</v>
      </c>
      <c r="O84" s="86">
        <f t="shared" si="6"/>
        <v>153.000009</v>
      </c>
      <c r="P84" s="84" t="str">
        <f>PROTOKOŁY!B82</f>
        <v>Kwitowski Damian</v>
      </c>
      <c r="R84" s="90">
        <f>PROTOKOŁY!P82</f>
        <v>153</v>
      </c>
      <c r="S84" s="90">
        <f t="shared" si="7"/>
        <v>153</v>
      </c>
      <c r="T84" s="84">
        <v>9E-06</v>
      </c>
      <c r="U84" s="91">
        <v>81</v>
      </c>
    </row>
    <row r="85" spans="2:21" ht="12.75">
      <c r="B85" s="78">
        <v>82</v>
      </c>
      <c r="C85" s="79" t="str">
        <f t="shared" si="4"/>
        <v>Pabisiak Krystian</v>
      </c>
      <c r="D85" s="80" t="str">
        <f>VLOOKUP(C85,PROTOKOŁY!$B$2:$D$300,3,FALSE)</f>
        <v>SP 1 Kórnik</v>
      </c>
      <c r="E85" s="89">
        <f t="shared" si="5"/>
        <v>123.0000042</v>
      </c>
      <c r="O85" s="86">
        <f t="shared" si="6"/>
        <v>151.0000091</v>
      </c>
      <c r="P85" s="84" t="str">
        <f>PROTOKOŁY!B83</f>
        <v>Cholenicki Piotr</v>
      </c>
      <c r="R85" s="90">
        <f>PROTOKOŁY!P83</f>
        <v>151</v>
      </c>
      <c r="S85" s="90">
        <f t="shared" si="7"/>
        <v>151</v>
      </c>
      <c r="T85" s="84">
        <v>9.100000000000001E-06</v>
      </c>
      <c r="U85" s="91">
        <v>82</v>
      </c>
    </row>
    <row r="86" spans="2:21" ht="12.75">
      <c r="B86" s="78">
        <v>83</v>
      </c>
      <c r="C86" s="79" t="str">
        <f t="shared" si="4"/>
        <v>Braun Filip</v>
      </c>
      <c r="D86" s="80" t="str">
        <f>VLOOKUP(C86,PROTOKOŁY!$B$2:$D$300,3,FALSE)</f>
        <v>SP Rokietnica</v>
      </c>
      <c r="E86" s="89">
        <f t="shared" si="5"/>
        <v>121.0000117</v>
      </c>
      <c r="O86" s="86">
        <f t="shared" si="6"/>
        <v>116.0000092</v>
      </c>
      <c r="P86" s="84" t="str">
        <f>PROTOKOŁY!B84</f>
        <v>Jóskowiak Michał</v>
      </c>
      <c r="R86" s="90">
        <f>PROTOKOŁY!P84</f>
        <v>116</v>
      </c>
      <c r="S86" s="90">
        <f t="shared" si="7"/>
        <v>116</v>
      </c>
      <c r="T86" s="84">
        <v>9.2E-06</v>
      </c>
      <c r="U86" s="91">
        <v>83</v>
      </c>
    </row>
    <row r="87" spans="2:21" ht="12.75">
      <c r="B87" s="78">
        <v>84</v>
      </c>
      <c r="C87" s="79" t="str">
        <f t="shared" si="4"/>
        <v>Just Mikołaj</v>
      </c>
      <c r="D87" s="80" t="str">
        <f>VLOOKUP(C87,PROTOKOŁY!$B$2:$D$300,3,FALSE)</f>
        <v>SP Rokietnica</v>
      </c>
      <c r="E87" s="89">
        <f t="shared" si="5"/>
        <v>120.000012</v>
      </c>
      <c r="O87" s="86">
        <f t="shared" si="6"/>
        <v>9.3E-06</v>
      </c>
      <c r="P87" s="84" t="str">
        <f>PROTOKOŁY!B85</f>
        <v>SZKOŁA</v>
      </c>
      <c r="R87" s="90">
        <f>PROTOKOŁY!P85</f>
        <v>0</v>
      </c>
      <c r="S87" s="90">
        <f t="shared" si="7"/>
        <v>0</v>
      </c>
      <c r="T87" s="84">
        <v>9.3E-06</v>
      </c>
      <c r="U87" s="91">
        <v>84</v>
      </c>
    </row>
    <row r="88" spans="2:21" ht="12.75">
      <c r="B88" s="78">
        <v>85</v>
      </c>
      <c r="C88" s="79" t="str">
        <f t="shared" si="4"/>
        <v>Rataj Adrian</v>
      </c>
      <c r="D88" s="80" t="str">
        <f>VLOOKUP(C88,PROTOKOŁY!$B$2:$D$300,3,FALSE)</f>
        <v>SP Kórnik Bnin</v>
      </c>
      <c r="E88" s="89">
        <f t="shared" si="5"/>
        <v>120.0000035</v>
      </c>
      <c r="O88" s="86">
        <f t="shared" si="6"/>
        <v>113.0000094</v>
      </c>
      <c r="P88" s="84" t="str">
        <f>PROTOKOŁY!B86</f>
        <v>Dylski Karol</v>
      </c>
      <c r="R88" s="90">
        <f>PROTOKOŁY!P86</f>
        <v>113</v>
      </c>
      <c r="S88" s="90">
        <f t="shared" si="7"/>
        <v>113</v>
      </c>
      <c r="T88" s="84">
        <v>9.4E-06</v>
      </c>
      <c r="U88" s="91">
        <v>85</v>
      </c>
    </row>
    <row r="89" spans="2:21" ht="12.75">
      <c r="B89" s="78">
        <v>86</v>
      </c>
      <c r="C89" s="79" t="str">
        <f t="shared" si="4"/>
        <v>Wojda Norbert</v>
      </c>
      <c r="D89" s="80" t="str">
        <f>VLOOKUP(C89,PROTOKOŁY!$B$2:$D$300,3,FALSE)</f>
        <v>SP Modrze</v>
      </c>
      <c r="E89" s="89">
        <f t="shared" si="5"/>
        <v>116.0000126</v>
      </c>
      <c r="O89" s="86">
        <f t="shared" si="6"/>
        <v>160.0000095</v>
      </c>
      <c r="P89" s="84" t="str">
        <f>PROTOKOŁY!B87</f>
        <v>Setlak Wojciech</v>
      </c>
      <c r="R89" s="90">
        <f>PROTOKOŁY!P87</f>
        <v>160</v>
      </c>
      <c r="S89" s="90">
        <f t="shared" si="7"/>
        <v>160</v>
      </c>
      <c r="T89" s="84">
        <v>9.5E-06</v>
      </c>
      <c r="U89" s="91">
        <v>86</v>
      </c>
    </row>
    <row r="90" spans="2:21" ht="12.75">
      <c r="B90" s="78">
        <v>87</v>
      </c>
      <c r="C90" s="79" t="str">
        <f t="shared" si="4"/>
        <v>Jóskowiak Michał</v>
      </c>
      <c r="D90" s="80" t="str">
        <f>VLOOKUP(C90,PROTOKOŁY!$B$2:$D$300,3,FALSE)</f>
        <v>SP 5 Swarzędz</v>
      </c>
      <c r="E90" s="89">
        <f t="shared" si="5"/>
        <v>116.0000092</v>
      </c>
      <c r="O90" s="86">
        <f t="shared" si="6"/>
        <v>189.0000096</v>
      </c>
      <c r="P90" s="84" t="str">
        <f>PROTOKOŁY!B88</f>
        <v>Adamczak Mateusz</v>
      </c>
      <c r="R90" s="90">
        <f>PROTOKOŁY!P88</f>
        <v>189</v>
      </c>
      <c r="S90" s="90">
        <f t="shared" si="7"/>
        <v>189</v>
      </c>
      <c r="T90" s="84">
        <v>9.6E-06</v>
      </c>
      <c r="U90" s="91">
        <v>87</v>
      </c>
    </row>
    <row r="91" spans="2:21" ht="12.75">
      <c r="B91" s="78">
        <v>88</v>
      </c>
      <c r="C91" s="79" t="str">
        <f t="shared" si="4"/>
        <v>Jankowski Kasper</v>
      </c>
      <c r="D91" s="80" t="str">
        <f>VLOOKUP(C91,PROTOKOŁY!$B$2:$D$300,3,FALSE)</f>
        <v>SP Kórnik Bnin</v>
      </c>
      <c r="E91" s="89">
        <f t="shared" si="5"/>
        <v>114.0000034</v>
      </c>
      <c r="O91" s="86">
        <f t="shared" si="6"/>
        <v>161.0000097</v>
      </c>
      <c r="P91" s="84" t="str">
        <f>PROTOKOŁY!B89</f>
        <v>Lisek Tomasz</v>
      </c>
      <c r="R91" s="90">
        <f>PROTOKOŁY!P89</f>
        <v>161</v>
      </c>
      <c r="S91" s="90">
        <f t="shared" si="7"/>
        <v>161</v>
      </c>
      <c r="T91" s="84">
        <v>9.7E-06</v>
      </c>
      <c r="U91" s="91">
        <v>88</v>
      </c>
    </row>
    <row r="92" spans="2:21" ht="12.75">
      <c r="B92" s="78">
        <v>89</v>
      </c>
      <c r="C92" s="79" t="str">
        <f t="shared" si="4"/>
        <v>Dylski Karol</v>
      </c>
      <c r="D92" s="80" t="str">
        <f>VLOOKUP(C92,PROTOKOŁY!$B$2:$D$300,3,FALSE)</f>
        <v>SP Suchy Las</v>
      </c>
      <c r="E92" s="89">
        <f t="shared" si="5"/>
        <v>113.0000094</v>
      </c>
      <c r="O92" s="86">
        <f t="shared" si="6"/>
        <v>128.0000098</v>
      </c>
      <c r="P92" s="84" t="str">
        <f>PROTOKOŁY!B90</f>
        <v>Kolwicz Jan</v>
      </c>
      <c r="R92" s="90">
        <f>PROTOKOŁY!P90</f>
        <v>128</v>
      </c>
      <c r="S92" s="90">
        <f t="shared" si="7"/>
        <v>128</v>
      </c>
      <c r="T92" s="84">
        <v>9.800000000000001E-06</v>
      </c>
      <c r="U92" s="91">
        <v>89</v>
      </c>
    </row>
    <row r="93" spans="2:21" ht="12.75">
      <c r="B93" s="78">
        <v>90</v>
      </c>
      <c r="C93" s="79" t="str">
        <f t="shared" si="4"/>
        <v>Walewicz Grzegorz</v>
      </c>
      <c r="D93" s="80" t="str">
        <f>VLOOKUP(C93,PROTOKOŁY!$B$2:$D$300,3,FALSE)</f>
        <v>SP Ceradz Kościelny</v>
      </c>
      <c r="E93" s="89">
        <f t="shared" si="5"/>
        <v>110.0000147</v>
      </c>
      <c r="O93" s="86">
        <f t="shared" si="6"/>
        <v>182.0000099</v>
      </c>
      <c r="P93" s="84" t="str">
        <f>PROTOKOŁY!B91</f>
        <v>Pięta Hubert</v>
      </c>
      <c r="R93" s="90">
        <f>PROTOKOŁY!P91</f>
        <v>182</v>
      </c>
      <c r="S93" s="90">
        <f t="shared" si="7"/>
        <v>182</v>
      </c>
      <c r="T93" s="84">
        <v>9.9E-06</v>
      </c>
      <c r="U93" s="91">
        <v>90</v>
      </c>
    </row>
    <row r="94" spans="2:21" ht="12.75">
      <c r="B94" s="78">
        <v>91</v>
      </c>
      <c r="C94" s="79" t="str">
        <f t="shared" si="4"/>
        <v>Martyniak Kamil</v>
      </c>
      <c r="D94" s="80" t="str">
        <f>VLOOKUP(C94,PROTOKOŁY!$B$2:$D$300,3,FALSE)</f>
        <v>SP Wierzonka</v>
      </c>
      <c r="E94" s="89">
        <f t="shared" si="5"/>
        <v>106.0000139</v>
      </c>
      <c r="O94" s="86">
        <f t="shared" si="6"/>
        <v>1E-05</v>
      </c>
      <c r="P94" s="84" t="str">
        <f>PROTOKOŁY!B92</f>
        <v>SZKOŁA</v>
      </c>
      <c r="R94" s="90">
        <f>PROTOKOŁY!P92</f>
        <v>0</v>
      </c>
      <c r="S94" s="90">
        <f t="shared" si="7"/>
        <v>0</v>
      </c>
      <c r="T94" s="84">
        <v>1E-05</v>
      </c>
      <c r="U94" s="91">
        <v>91</v>
      </c>
    </row>
    <row r="95" spans="2:21" ht="12.75">
      <c r="B95" s="78">
        <v>92</v>
      </c>
      <c r="C95" s="79" t="str">
        <f t="shared" si="4"/>
        <v>Cieniawa Jakub</v>
      </c>
      <c r="D95" s="80" t="str">
        <f>VLOOKUP(C95,PROTOKOŁY!$B$2:$D$300,3,FALSE)</f>
        <v>SP Stęszew</v>
      </c>
      <c r="E95" s="89">
        <f t="shared" si="5"/>
        <v>106.0000062</v>
      </c>
      <c r="O95" s="86">
        <f t="shared" si="6"/>
        <v>236.0000101</v>
      </c>
      <c r="P95" s="84" t="str">
        <f>PROTOKOŁY!B93</f>
        <v>Kordziński Tomek</v>
      </c>
      <c r="R95" s="90">
        <f>PROTOKOŁY!P93</f>
        <v>236</v>
      </c>
      <c r="S95" s="90">
        <f t="shared" si="7"/>
        <v>236</v>
      </c>
      <c r="T95" s="84">
        <v>1.01E-05</v>
      </c>
      <c r="U95" s="91">
        <v>92</v>
      </c>
    </row>
    <row r="96" spans="2:21" ht="12.75">
      <c r="B96" s="78">
        <v>93</v>
      </c>
      <c r="C96" s="79" t="str">
        <f t="shared" si="4"/>
        <v>Biernacki Jakub</v>
      </c>
      <c r="D96" s="80" t="str">
        <f>VLOOKUP(C96,PROTOKOŁY!$B$2:$D$300,3,FALSE)</f>
        <v>SP 2 Luboń</v>
      </c>
      <c r="E96" s="89">
        <f t="shared" si="5"/>
        <v>104.0000112</v>
      </c>
      <c r="O96" s="86">
        <f t="shared" si="6"/>
        <v>161.0000102</v>
      </c>
      <c r="P96" s="84" t="str">
        <f>PROTOKOŁY!B94</f>
        <v>Ryżak Jakub</v>
      </c>
      <c r="R96" s="90">
        <f>PROTOKOŁY!P94</f>
        <v>161</v>
      </c>
      <c r="S96" s="90">
        <f t="shared" si="7"/>
        <v>161</v>
      </c>
      <c r="T96" s="84">
        <v>1.02E-05</v>
      </c>
      <c r="U96" s="91">
        <v>93</v>
      </c>
    </row>
    <row r="97" spans="2:21" ht="12.75">
      <c r="B97" s="78">
        <v>94</v>
      </c>
      <c r="C97" s="79" t="str">
        <f t="shared" si="4"/>
        <v>Cyrulewski Szymon</v>
      </c>
      <c r="D97" s="80" t="str">
        <f>VLOOKUP(C97,PROTOKOŁY!$B$2:$D$300,3,FALSE)</f>
        <v>SP Kórnik Bnin</v>
      </c>
      <c r="E97" s="89">
        <f t="shared" si="5"/>
        <v>103.0000033</v>
      </c>
      <c r="O97" s="86">
        <f t="shared" si="6"/>
        <v>151.0000103</v>
      </c>
      <c r="P97" s="84" t="str">
        <f>PROTOKOŁY!B95</f>
        <v>Kleczka Jakub</v>
      </c>
      <c r="R97" s="90">
        <f>PROTOKOŁY!P95</f>
        <v>151</v>
      </c>
      <c r="S97" s="90">
        <f t="shared" si="7"/>
        <v>151</v>
      </c>
      <c r="T97" s="84">
        <v>1.03E-05</v>
      </c>
      <c r="U97" s="91">
        <v>94</v>
      </c>
    </row>
    <row r="98" spans="2:21" ht="12.75">
      <c r="B98" s="78">
        <v>95</v>
      </c>
      <c r="C98" s="79" t="str">
        <f t="shared" si="4"/>
        <v>Mikołajczak Jakub</v>
      </c>
      <c r="D98" s="80" t="str">
        <f>VLOOKUP(C98,PROTOKOŁY!$B$2:$D$300,3,FALSE)</f>
        <v>Puszczykowo1.</v>
      </c>
      <c r="E98" s="89">
        <f t="shared" si="5"/>
        <v>103.0000015</v>
      </c>
      <c r="O98" s="86">
        <f t="shared" si="6"/>
        <v>150.0000104</v>
      </c>
      <c r="P98" s="84" t="str">
        <f>PROTOKOŁY!B96</f>
        <v>Nowak Antek</v>
      </c>
      <c r="R98" s="90">
        <f>PROTOKOŁY!P96</f>
        <v>150</v>
      </c>
      <c r="S98" s="90">
        <f t="shared" si="7"/>
        <v>150</v>
      </c>
      <c r="T98" s="84">
        <v>1.04E-05</v>
      </c>
      <c r="U98" s="91">
        <v>95</v>
      </c>
    </row>
    <row r="99" spans="2:21" ht="12.75">
      <c r="B99" s="78">
        <v>96</v>
      </c>
      <c r="C99" s="79" t="str">
        <f t="shared" si="4"/>
        <v>Zbierski Sebastian</v>
      </c>
      <c r="D99" s="80" t="str">
        <f>VLOOKUP(C99,PROTOKOŁY!$B$2:$D$300,3,FALSE)</f>
        <v>SP Rokietnica</v>
      </c>
      <c r="E99" s="89">
        <f t="shared" si="5"/>
        <v>101.0000116</v>
      </c>
      <c r="O99" s="86">
        <f t="shared" si="6"/>
        <v>126.0000105</v>
      </c>
      <c r="P99" s="84" t="str">
        <f>PROTOKOŁY!B97</f>
        <v>Michalski Piotr</v>
      </c>
      <c r="R99" s="90">
        <f>PROTOKOŁY!P97</f>
        <v>126</v>
      </c>
      <c r="S99" s="90">
        <f t="shared" si="7"/>
        <v>126</v>
      </c>
      <c r="T99" s="84">
        <v>1.05E-05</v>
      </c>
      <c r="U99" s="91">
        <v>96</v>
      </c>
    </row>
    <row r="100" spans="2:21" ht="12.75">
      <c r="B100" s="78">
        <v>97</v>
      </c>
      <c r="C100" s="79" t="str">
        <f t="shared" si="4"/>
        <v>Szczepaniak Łukasz</v>
      </c>
      <c r="D100" s="80" t="str">
        <f>VLOOKUP(C100,PROTOKOŁY!$B$2:$D$300,3,FALSE)</f>
        <v>SP 1 Mosina</v>
      </c>
      <c r="E100" s="89">
        <f t="shared" si="5"/>
        <v>101.0000054</v>
      </c>
      <c r="O100" s="86">
        <f t="shared" si="6"/>
        <v>144.0000106</v>
      </c>
      <c r="P100" s="84" t="str">
        <f>PROTOKOŁY!B98</f>
        <v>Januszko Miłosz</v>
      </c>
      <c r="R100" s="90">
        <f>PROTOKOŁY!P98</f>
        <v>144</v>
      </c>
      <c r="S100" s="90">
        <f t="shared" si="7"/>
        <v>144</v>
      </c>
      <c r="T100" s="84">
        <v>1.06E-05</v>
      </c>
      <c r="U100" s="91">
        <v>97</v>
      </c>
    </row>
    <row r="101" spans="2:21" ht="12.75">
      <c r="B101" s="78">
        <v>98</v>
      </c>
      <c r="C101" s="79" t="str">
        <f t="shared" si="4"/>
        <v>Czekała Antoni</v>
      </c>
      <c r="D101" s="80" t="str">
        <f>VLOOKUP(C101,PROTOKOŁY!$B$2:$D$300,3,FALSE)</f>
        <v>SP Stęszew</v>
      </c>
      <c r="E101" s="89">
        <f t="shared" si="5"/>
        <v>96.0000063</v>
      </c>
      <c r="O101" s="86">
        <f t="shared" si="6"/>
        <v>1.0700000000000001E-05</v>
      </c>
      <c r="P101" s="84" t="str">
        <f>PROTOKOŁY!B99</f>
        <v>SZKOŁA</v>
      </c>
      <c r="R101" s="90">
        <f>PROTOKOŁY!P99</f>
        <v>0</v>
      </c>
      <c r="S101" s="90">
        <f t="shared" si="7"/>
        <v>0</v>
      </c>
      <c r="T101" s="84">
        <v>1.0700000000000001E-05</v>
      </c>
      <c r="U101" s="91">
        <v>98</v>
      </c>
    </row>
    <row r="102" spans="2:21" ht="12.75">
      <c r="B102" s="78">
        <v>99</v>
      </c>
      <c r="C102" s="79" t="str">
        <f t="shared" si="4"/>
        <v>Sobiak Oliwier</v>
      </c>
      <c r="D102" s="80" t="str">
        <f>VLOOKUP(C102,PROTOKOŁY!$B$2:$D$300,3,FALSE)</f>
        <v>SP 1 Kórnik</v>
      </c>
      <c r="E102" s="89">
        <f t="shared" si="5"/>
        <v>96.000004</v>
      </c>
      <c r="O102" s="86">
        <f t="shared" si="6"/>
        <v>181.0000108</v>
      </c>
      <c r="P102" s="84" t="str">
        <f>PROTOKOŁY!B100</f>
        <v>Idziak Wiktor</v>
      </c>
      <c r="R102" s="90">
        <f>PROTOKOŁY!P100</f>
        <v>181</v>
      </c>
      <c r="S102" s="90">
        <f t="shared" si="7"/>
        <v>181</v>
      </c>
      <c r="T102" s="84">
        <v>1.08E-05</v>
      </c>
      <c r="U102" s="91">
        <v>99</v>
      </c>
    </row>
    <row r="103" spans="2:21" ht="12.75">
      <c r="B103" s="78">
        <v>100</v>
      </c>
      <c r="C103" s="79" t="str">
        <f t="shared" si="4"/>
        <v>Kelma Jakub</v>
      </c>
      <c r="D103" s="80" t="str">
        <f>VLOOKUP(C103,PROTOKOŁY!$B$2:$D$300,3,FALSE)</f>
        <v>SP Wierzonka</v>
      </c>
      <c r="E103" s="89">
        <f t="shared" si="5"/>
        <v>94.000014</v>
      </c>
      <c r="O103" s="86">
        <f t="shared" si="6"/>
        <v>181.0000109</v>
      </c>
      <c r="P103" s="84" t="str">
        <f>PROTOKOŁY!B101</f>
        <v>Kordziński Szymon</v>
      </c>
      <c r="R103" s="90">
        <f>PROTOKOŁY!P101</f>
        <v>181</v>
      </c>
      <c r="S103" s="90">
        <f t="shared" si="7"/>
        <v>181</v>
      </c>
      <c r="T103" s="84">
        <v>1.09E-05</v>
      </c>
      <c r="U103" s="91">
        <v>100</v>
      </c>
    </row>
    <row r="104" spans="2:21" ht="12.75">
      <c r="B104" s="78">
        <v>101</v>
      </c>
      <c r="C104" s="79" t="str">
        <f t="shared" si="4"/>
        <v>Pogonowski Piotr</v>
      </c>
      <c r="D104" s="80" t="str">
        <f>VLOOKUP(C104,PROTOKOŁY!$B$2:$D$300,3,FALSE)</f>
        <v>SP 1 Mosina</v>
      </c>
      <c r="E104" s="89">
        <f t="shared" si="5"/>
        <v>94.0000055</v>
      </c>
      <c r="O104" s="86">
        <f t="shared" si="6"/>
        <v>151.000011</v>
      </c>
      <c r="P104" s="84" t="str">
        <f>PROTOKOŁY!B102</f>
        <v>Lewicki Jacek</v>
      </c>
      <c r="R104" s="90">
        <f>PROTOKOŁY!P102</f>
        <v>151</v>
      </c>
      <c r="S104" s="90">
        <f t="shared" si="7"/>
        <v>151</v>
      </c>
      <c r="T104" s="84">
        <v>1.1E-05</v>
      </c>
      <c r="U104" s="91">
        <v>101</v>
      </c>
    </row>
    <row r="105" spans="2:21" ht="12.75">
      <c r="B105" s="78">
        <v>102</v>
      </c>
      <c r="C105" s="79" t="str">
        <f t="shared" si="4"/>
        <v>Krzyżaniak Dawid</v>
      </c>
      <c r="D105" s="80" t="str">
        <f>VLOOKUP(C105,PROTOKOŁY!$B$2:$D$300,3,FALSE)</f>
        <v>Puszczykowo2.</v>
      </c>
      <c r="E105" s="89">
        <f t="shared" si="5"/>
        <v>91.000002</v>
      </c>
      <c r="O105" s="86">
        <f t="shared" si="6"/>
        <v>155.0000111</v>
      </c>
      <c r="P105" s="84" t="str">
        <f>PROTOKOŁY!B103</f>
        <v>Białowąs Olek</v>
      </c>
      <c r="R105" s="90">
        <f>PROTOKOŁY!P103</f>
        <v>155</v>
      </c>
      <c r="S105" s="90">
        <f t="shared" si="7"/>
        <v>155</v>
      </c>
      <c r="T105" s="84">
        <v>1.11E-05</v>
      </c>
      <c r="U105" s="91">
        <v>102</v>
      </c>
    </row>
    <row r="106" spans="2:21" ht="12.75">
      <c r="B106" s="78">
        <v>103</v>
      </c>
      <c r="C106" s="79" t="str">
        <f t="shared" si="4"/>
        <v>Durczak Paweł</v>
      </c>
      <c r="D106" s="80" t="str">
        <f>VLOOKUP(C106,PROTOKOŁY!$B$2:$D$300,3,FALSE)</f>
        <v>SP Ceradz Kościelny</v>
      </c>
      <c r="E106" s="89">
        <f t="shared" si="5"/>
        <v>85.0000148</v>
      </c>
      <c r="O106" s="86">
        <f t="shared" si="6"/>
        <v>104.0000112</v>
      </c>
      <c r="P106" s="84" t="str">
        <f>PROTOKOŁY!B104</f>
        <v>Biernacki Jakub</v>
      </c>
      <c r="R106" s="90">
        <f>PROTOKOŁY!P104</f>
        <v>104</v>
      </c>
      <c r="S106" s="90">
        <f t="shared" si="7"/>
        <v>104</v>
      </c>
      <c r="T106" s="84">
        <v>1.12E-05</v>
      </c>
      <c r="U106" s="91">
        <v>103</v>
      </c>
    </row>
    <row r="107" spans="2:21" ht="12.75">
      <c r="B107" s="78">
        <v>104</v>
      </c>
      <c r="C107" s="79" t="str">
        <f t="shared" si="4"/>
        <v>Wojrzowski Hubert</v>
      </c>
      <c r="D107" s="80" t="str">
        <f>VLOOKUP(C107,PROTOKOŁY!$B$2:$D$300,3,FALSE)</f>
        <v>SP Modrze</v>
      </c>
      <c r="E107" s="89">
        <f t="shared" si="5"/>
        <v>84.0000127</v>
      </c>
      <c r="O107" s="86">
        <f t="shared" si="6"/>
        <v>130.0000113</v>
      </c>
      <c r="P107" s="84" t="str">
        <f>PROTOKOŁY!B105</f>
        <v>Gryska łukasz</v>
      </c>
      <c r="R107" s="90">
        <f>PROTOKOŁY!P105</f>
        <v>130</v>
      </c>
      <c r="S107" s="90">
        <f t="shared" si="7"/>
        <v>130</v>
      </c>
      <c r="T107" s="84">
        <v>1.13E-05</v>
      </c>
      <c r="U107" s="91">
        <v>104</v>
      </c>
    </row>
    <row r="108" spans="2:21" ht="12.75">
      <c r="B108" s="78">
        <v>105</v>
      </c>
      <c r="C108" s="79" t="str">
        <f t="shared" si="4"/>
        <v>Cur Kacper</v>
      </c>
      <c r="D108" s="80" t="str">
        <f>VLOOKUP(C108,PROTOKOŁY!$B$2:$D$300,3,FALSE)</f>
        <v>SP 2 Murowana Goślina</v>
      </c>
      <c r="E108" s="89">
        <f t="shared" si="5"/>
        <v>84.0000078</v>
      </c>
      <c r="O108" s="86">
        <f t="shared" si="6"/>
        <v>1.14E-05</v>
      </c>
      <c r="P108" s="84" t="str">
        <f>PROTOKOŁY!B106</f>
        <v>SZKOŁA</v>
      </c>
      <c r="R108" s="90">
        <f>PROTOKOŁY!P106</f>
        <v>0</v>
      </c>
      <c r="S108" s="90">
        <f t="shared" si="7"/>
        <v>0</v>
      </c>
      <c r="T108" s="84">
        <v>1.14E-05</v>
      </c>
      <c r="U108" s="91">
        <v>105</v>
      </c>
    </row>
    <row r="109" spans="2:21" ht="12.75">
      <c r="B109" s="78">
        <v>106</v>
      </c>
      <c r="C109" s="79" t="str">
        <f t="shared" si="4"/>
        <v>Cyrulewski Kuba</v>
      </c>
      <c r="D109" s="80" t="str">
        <f>VLOOKUP(C109,PROTOKOŁY!$B$2:$D$300,3,FALSE)</f>
        <v>SP Kórnik Bnin</v>
      </c>
      <c r="E109" s="89">
        <f t="shared" si="5"/>
        <v>84.0000036</v>
      </c>
      <c r="O109" s="86">
        <f t="shared" si="6"/>
        <v>140.0000115</v>
      </c>
      <c r="P109" s="84" t="str">
        <f>PROTOKOŁY!B107</f>
        <v>Kubiak Jakub</v>
      </c>
      <c r="R109" s="90">
        <f>PROTOKOŁY!P107</f>
        <v>140</v>
      </c>
      <c r="S109" s="90">
        <f t="shared" si="7"/>
        <v>140</v>
      </c>
      <c r="T109" s="84">
        <v>1.15E-05</v>
      </c>
      <c r="U109" s="91">
        <v>106</v>
      </c>
    </row>
    <row r="110" spans="2:21" ht="12.75">
      <c r="B110" s="78">
        <v>107</v>
      </c>
      <c r="C110" s="79" t="str">
        <f t="shared" si="4"/>
        <v>Łukaszewicz Adam</v>
      </c>
      <c r="D110" s="80" t="str">
        <f>VLOOKUP(C110,PROTOKOŁY!$B$2:$D$300,3,FALSE)</f>
        <v>Puszczykowo2.</v>
      </c>
      <c r="E110" s="89">
        <f t="shared" si="5"/>
        <v>84.0000018</v>
      </c>
      <c r="O110" s="86">
        <f t="shared" si="6"/>
        <v>101.0000116</v>
      </c>
      <c r="P110" s="84" t="str">
        <f>PROTOKOŁY!B108</f>
        <v>Zbierski Sebastian</v>
      </c>
      <c r="R110" s="90">
        <f>PROTOKOŁY!P108</f>
        <v>101</v>
      </c>
      <c r="S110" s="90">
        <f t="shared" si="7"/>
        <v>101</v>
      </c>
      <c r="T110" s="84">
        <v>1.16E-05</v>
      </c>
      <c r="U110" s="91">
        <v>107</v>
      </c>
    </row>
    <row r="111" spans="2:21" ht="12.75">
      <c r="B111" s="78">
        <v>108</v>
      </c>
      <c r="C111" s="79" t="str">
        <f t="shared" si="4"/>
        <v>Stachowiak Bartosz</v>
      </c>
      <c r="D111" s="80" t="str">
        <f>VLOOKUP(C111,PROTOKOŁY!$B$2:$D$300,3,FALSE)</f>
        <v>SP Wierzonka</v>
      </c>
      <c r="E111" s="89">
        <f t="shared" si="5"/>
        <v>83.0000141</v>
      </c>
      <c r="O111" s="86">
        <f t="shared" si="6"/>
        <v>121.0000117</v>
      </c>
      <c r="P111" s="84" t="str">
        <f>PROTOKOŁY!B109</f>
        <v>Braun Filip</v>
      </c>
      <c r="R111" s="90">
        <f>PROTOKOŁY!P109</f>
        <v>121</v>
      </c>
      <c r="S111" s="90">
        <f t="shared" si="7"/>
        <v>121</v>
      </c>
      <c r="T111" s="84">
        <v>1.17E-05</v>
      </c>
      <c r="U111" s="91">
        <v>108</v>
      </c>
    </row>
    <row r="112" spans="2:21" ht="12.75">
      <c r="B112" s="78">
        <v>109</v>
      </c>
      <c r="C112" s="79" t="str">
        <f t="shared" si="4"/>
        <v>Żaba Paweł</v>
      </c>
      <c r="D112" s="80" t="str">
        <f>VLOOKUP(C112,PROTOKOŁY!$B$2:$D$300,3,FALSE)</f>
        <v>SP Stęszew</v>
      </c>
      <c r="E112" s="89">
        <f t="shared" si="5"/>
        <v>82.0000061</v>
      </c>
      <c r="O112" s="86">
        <f t="shared" si="6"/>
        <v>168.0000118</v>
      </c>
      <c r="P112" s="84" t="str">
        <f>PROTOKOŁY!B110</f>
        <v>Frąckowiak Mateusz</v>
      </c>
      <c r="R112" s="90">
        <f>PROTOKOŁY!P110</f>
        <v>168</v>
      </c>
      <c r="S112" s="90">
        <f t="shared" si="7"/>
        <v>168</v>
      </c>
      <c r="T112" s="84">
        <v>1.18E-05</v>
      </c>
      <c r="U112" s="91">
        <v>109</v>
      </c>
    </row>
    <row r="113" spans="2:21" ht="12.75">
      <c r="B113" s="78">
        <v>110</v>
      </c>
      <c r="C113" s="79" t="str">
        <f t="shared" si="4"/>
        <v>Starkiewicz Maciej</v>
      </c>
      <c r="D113" s="80" t="str">
        <f>VLOOKUP(C113,PROTOKOŁY!$B$2:$D$300,3,FALSE)</f>
        <v>SP Modrze</v>
      </c>
      <c r="E113" s="89">
        <f t="shared" si="5"/>
        <v>74.0000125</v>
      </c>
      <c r="O113" s="86">
        <f t="shared" si="6"/>
        <v>142.0000119</v>
      </c>
      <c r="P113" s="84" t="str">
        <f>PROTOKOŁY!B111</f>
        <v>Hoszowski Michał</v>
      </c>
      <c r="R113" s="90">
        <f>PROTOKOŁY!P111</f>
        <v>142</v>
      </c>
      <c r="S113" s="90">
        <f t="shared" si="7"/>
        <v>142</v>
      </c>
      <c r="T113" s="84">
        <v>1.19E-05</v>
      </c>
      <c r="U113" s="91">
        <v>110</v>
      </c>
    </row>
    <row r="114" spans="2:21" ht="12.75">
      <c r="B114" s="78">
        <v>111</v>
      </c>
      <c r="C114" s="79">
        <f t="shared" si="4"/>
        <v>0</v>
      </c>
      <c r="D114" s="80" t="e">
        <f>VLOOKUP(C114,PROTOKOŁY!$B$2:$D$300,3,FALSE)</f>
        <v>#N/A</v>
      </c>
      <c r="E114" s="89">
        <f t="shared" si="5"/>
        <v>2.66E-05</v>
      </c>
      <c r="O114" s="86">
        <f t="shared" si="6"/>
        <v>120.000012</v>
      </c>
      <c r="P114" s="84" t="str">
        <f>PROTOKOŁY!B112</f>
        <v>Just Mikołaj</v>
      </c>
      <c r="R114" s="90">
        <f>PROTOKOŁY!P112</f>
        <v>120</v>
      </c>
      <c r="S114" s="90">
        <f t="shared" si="7"/>
        <v>120</v>
      </c>
      <c r="T114" s="84">
        <v>1.2E-05</v>
      </c>
      <c r="U114" s="91">
        <v>111</v>
      </c>
    </row>
    <row r="115" spans="2:21" ht="12.75">
      <c r="B115" s="78">
        <v>112</v>
      </c>
      <c r="C115" s="79">
        <f t="shared" si="4"/>
        <v>0</v>
      </c>
      <c r="D115" s="80" t="e">
        <f>VLOOKUP(C115,PROTOKOŁY!$B$2:$D$300,3,FALSE)</f>
        <v>#N/A</v>
      </c>
      <c r="E115" s="89">
        <f t="shared" si="5"/>
        <v>2.65E-05</v>
      </c>
      <c r="O115" s="86">
        <f t="shared" si="6"/>
        <v>1.21E-05</v>
      </c>
      <c r="P115" s="84" t="str">
        <f>PROTOKOŁY!B113</f>
        <v>SZKOŁA</v>
      </c>
      <c r="R115" s="90">
        <f>PROTOKOŁY!P113</f>
        <v>0</v>
      </c>
      <c r="S115" s="90">
        <f t="shared" si="7"/>
        <v>0</v>
      </c>
      <c r="T115" s="84">
        <v>1.21E-05</v>
      </c>
      <c r="U115" s="91">
        <v>112</v>
      </c>
    </row>
    <row r="116" spans="2:21" ht="12.75">
      <c r="B116" s="78">
        <v>113</v>
      </c>
      <c r="C116" s="79">
        <f t="shared" si="4"/>
        <v>0</v>
      </c>
      <c r="D116" s="80" t="e">
        <f>VLOOKUP(C116,PROTOKOŁY!$B$2:$D$300,3,FALSE)</f>
        <v>#N/A</v>
      </c>
      <c r="E116" s="89">
        <f t="shared" si="5"/>
        <v>2.6399999999999998E-05</v>
      </c>
      <c r="O116" s="86">
        <f t="shared" si="6"/>
        <v>242.0000122</v>
      </c>
      <c r="P116" s="84" t="str">
        <f>PROTOKOŁY!B114</f>
        <v>Bałuszek Kacper</v>
      </c>
      <c r="R116" s="90">
        <f>PROTOKOŁY!P114</f>
        <v>242</v>
      </c>
      <c r="S116" s="90">
        <f t="shared" si="7"/>
        <v>242</v>
      </c>
      <c r="T116" s="84">
        <v>1.22E-05</v>
      </c>
      <c r="U116" s="91">
        <v>113</v>
      </c>
    </row>
    <row r="117" spans="2:21" ht="12.75">
      <c r="B117" s="78">
        <v>114</v>
      </c>
      <c r="C117" s="79">
        <f t="shared" si="4"/>
        <v>0</v>
      </c>
      <c r="D117" s="80" t="e">
        <f>VLOOKUP(C117,PROTOKOŁY!$B$2:$D$300,3,FALSE)</f>
        <v>#N/A</v>
      </c>
      <c r="E117" s="89">
        <f t="shared" si="5"/>
        <v>2.63E-05</v>
      </c>
      <c r="O117" s="86">
        <f t="shared" si="6"/>
        <v>148.0000123</v>
      </c>
      <c r="P117" s="84" t="str">
        <f>PROTOKOŁY!B115</f>
        <v>Senkiewicz Bartosz</v>
      </c>
      <c r="R117" s="90">
        <f>PROTOKOŁY!P115</f>
        <v>148</v>
      </c>
      <c r="S117" s="90">
        <f t="shared" si="7"/>
        <v>148</v>
      </c>
      <c r="T117" s="84">
        <v>1.23E-05</v>
      </c>
      <c r="U117" s="91">
        <v>114</v>
      </c>
    </row>
    <row r="118" spans="2:21" ht="12.75">
      <c r="B118" s="78">
        <v>115</v>
      </c>
      <c r="C118" s="79">
        <f t="shared" si="4"/>
        <v>0</v>
      </c>
      <c r="D118" s="80" t="e">
        <f>VLOOKUP(C118,PROTOKOŁY!$B$2:$D$300,3,FALSE)</f>
        <v>#N/A</v>
      </c>
      <c r="E118" s="89">
        <f t="shared" si="5"/>
        <v>2.62E-05</v>
      </c>
      <c r="O118" s="86">
        <f t="shared" si="6"/>
        <v>129.0000124</v>
      </c>
      <c r="P118" s="84" t="str">
        <f>PROTOKOŁY!B116</f>
        <v>Sobisiak Łukasz</v>
      </c>
      <c r="R118" s="90">
        <f>PROTOKOŁY!P116</f>
        <v>129</v>
      </c>
      <c r="S118" s="90">
        <f t="shared" si="7"/>
        <v>129</v>
      </c>
      <c r="T118" s="84">
        <v>1.24E-05</v>
      </c>
      <c r="U118" s="91">
        <v>115</v>
      </c>
    </row>
    <row r="119" spans="2:21" ht="12.75">
      <c r="B119" s="78">
        <v>116</v>
      </c>
      <c r="C119" s="79">
        <f t="shared" si="4"/>
        <v>0</v>
      </c>
      <c r="D119" s="80" t="e">
        <f>VLOOKUP(C119,PROTOKOŁY!$B$2:$D$300,3,FALSE)</f>
        <v>#N/A</v>
      </c>
      <c r="E119" s="89">
        <f t="shared" si="5"/>
        <v>2.61E-05</v>
      </c>
      <c r="O119" s="86">
        <f t="shared" si="6"/>
        <v>74.0000125</v>
      </c>
      <c r="P119" s="84" t="str">
        <f>PROTOKOŁY!B117</f>
        <v>Starkiewicz Maciej</v>
      </c>
      <c r="R119" s="90">
        <f>PROTOKOŁY!P117</f>
        <v>74</v>
      </c>
      <c r="S119" s="90">
        <f t="shared" si="7"/>
        <v>74</v>
      </c>
      <c r="T119" s="84">
        <v>1.25E-05</v>
      </c>
      <c r="U119" s="91">
        <v>116</v>
      </c>
    </row>
    <row r="120" spans="2:21" ht="12.75">
      <c r="B120" s="78">
        <v>117</v>
      </c>
      <c r="C120" s="79">
        <f t="shared" si="4"/>
        <v>0</v>
      </c>
      <c r="D120" s="80" t="e">
        <f>VLOOKUP(C120,PROTOKOŁY!$B$2:$D$300,3,FALSE)</f>
        <v>#N/A</v>
      </c>
      <c r="E120" s="89">
        <f t="shared" si="5"/>
        <v>2.6E-05</v>
      </c>
      <c r="O120" s="86">
        <f t="shared" si="6"/>
        <v>116.0000126</v>
      </c>
      <c r="P120" s="84" t="str">
        <f>PROTOKOŁY!B118</f>
        <v>Wojda Norbert</v>
      </c>
      <c r="R120" s="90">
        <f>PROTOKOŁY!P118</f>
        <v>116</v>
      </c>
      <c r="S120" s="90">
        <f t="shared" si="7"/>
        <v>116</v>
      </c>
      <c r="T120" s="84">
        <v>1.26E-05</v>
      </c>
      <c r="U120" s="91">
        <v>117</v>
      </c>
    </row>
    <row r="121" spans="2:21" ht="12.75">
      <c r="B121" s="78">
        <v>118</v>
      </c>
      <c r="C121" s="79">
        <f t="shared" si="4"/>
        <v>0</v>
      </c>
      <c r="D121" s="80" t="e">
        <f>VLOOKUP(C121,PROTOKOŁY!$B$2:$D$300,3,FALSE)</f>
        <v>#N/A</v>
      </c>
      <c r="E121" s="89">
        <f t="shared" si="5"/>
        <v>2.59E-05</v>
      </c>
      <c r="O121" s="86">
        <f t="shared" si="6"/>
        <v>84.0000127</v>
      </c>
      <c r="P121" s="84" t="str">
        <f>PROTOKOŁY!B119</f>
        <v>Wojrzowski Hubert</v>
      </c>
      <c r="R121" s="90">
        <f>PROTOKOŁY!P119</f>
        <v>84</v>
      </c>
      <c r="S121" s="90">
        <f t="shared" si="7"/>
        <v>84</v>
      </c>
      <c r="T121" s="84">
        <v>1.27E-05</v>
      </c>
      <c r="U121" s="91">
        <v>118</v>
      </c>
    </row>
    <row r="122" spans="2:21" ht="12.75">
      <c r="B122" s="78">
        <v>119</v>
      </c>
      <c r="C122" s="79">
        <f t="shared" si="4"/>
        <v>0</v>
      </c>
      <c r="D122" s="80" t="e">
        <f>VLOOKUP(C122,PROTOKOŁY!$B$2:$D$300,3,FALSE)</f>
        <v>#N/A</v>
      </c>
      <c r="E122" s="89">
        <f t="shared" si="5"/>
        <v>2.58E-05</v>
      </c>
      <c r="O122" s="86">
        <f t="shared" si="6"/>
        <v>1.28E-05</v>
      </c>
      <c r="P122" s="84" t="str">
        <f>PROTOKOŁY!B120</f>
        <v>SZKOŁA</v>
      </c>
      <c r="R122" s="90">
        <f>PROTOKOŁY!P120</f>
        <v>0</v>
      </c>
      <c r="S122" s="90">
        <f t="shared" si="7"/>
        <v>0</v>
      </c>
      <c r="T122" s="84">
        <v>1.28E-05</v>
      </c>
      <c r="U122" s="91">
        <v>119</v>
      </c>
    </row>
    <row r="123" spans="2:21" ht="12.75">
      <c r="B123" s="78">
        <v>120</v>
      </c>
      <c r="C123" s="79">
        <f t="shared" si="4"/>
        <v>0</v>
      </c>
      <c r="D123" s="80" t="e">
        <f>VLOOKUP(C123,PROTOKOŁY!$B$2:$D$300,3,FALSE)</f>
        <v>#N/A</v>
      </c>
      <c r="E123" s="89">
        <f t="shared" si="5"/>
        <v>2.5699999999999998E-05</v>
      </c>
      <c r="O123" s="86">
        <f t="shared" si="6"/>
        <v>1.29E-05</v>
      </c>
      <c r="P123" s="84">
        <f>PROTOKOŁY!B121</f>
        <v>0</v>
      </c>
      <c r="R123" s="90">
        <f>PROTOKOŁY!P121</f>
        <v>0</v>
      </c>
      <c r="S123" s="90">
        <f t="shared" si="7"/>
        <v>0</v>
      </c>
      <c r="T123" s="84">
        <v>1.29E-05</v>
      </c>
      <c r="U123" s="91">
        <v>120</v>
      </c>
    </row>
    <row r="124" spans="2:21" ht="12.75">
      <c r="B124" s="78">
        <v>121</v>
      </c>
      <c r="C124" s="79">
        <f t="shared" si="4"/>
        <v>0</v>
      </c>
      <c r="D124" s="80" t="e">
        <f>VLOOKUP(C124,PROTOKOŁY!$B$2:$D$300,3,FALSE)</f>
        <v>#N/A</v>
      </c>
      <c r="E124" s="89">
        <f t="shared" si="5"/>
        <v>2.56E-05</v>
      </c>
      <c r="O124" s="86">
        <f t="shared" si="6"/>
        <v>1.3000000000000001E-05</v>
      </c>
      <c r="P124" s="84">
        <f>PROTOKOŁY!B122</f>
        <v>0</v>
      </c>
      <c r="R124" s="90">
        <f>PROTOKOŁY!P122</f>
        <v>0</v>
      </c>
      <c r="S124" s="90">
        <f t="shared" si="7"/>
        <v>0</v>
      </c>
      <c r="T124" s="84">
        <v>1.3000000000000001E-05</v>
      </c>
      <c r="U124" s="91">
        <v>121</v>
      </c>
    </row>
    <row r="125" spans="2:21" ht="12.75">
      <c r="B125" s="78">
        <v>122</v>
      </c>
      <c r="C125" s="79">
        <f t="shared" si="4"/>
        <v>0</v>
      </c>
      <c r="D125" s="80" t="e">
        <f>VLOOKUP(C125,PROTOKOŁY!$B$2:$D$300,3,FALSE)</f>
        <v>#N/A</v>
      </c>
      <c r="E125" s="89">
        <f t="shared" si="5"/>
        <v>2.55E-05</v>
      </c>
      <c r="O125" s="86">
        <f t="shared" si="6"/>
        <v>1.31E-05</v>
      </c>
      <c r="P125" s="84">
        <f>PROTOKOŁY!B123</f>
        <v>0</v>
      </c>
      <c r="R125" s="90">
        <f>PROTOKOŁY!P123</f>
        <v>0</v>
      </c>
      <c r="S125" s="90">
        <f t="shared" si="7"/>
        <v>0</v>
      </c>
      <c r="T125" s="84">
        <v>1.31E-05</v>
      </c>
      <c r="U125" s="91">
        <v>122</v>
      </c>
    </row>
    <row r="126" spans="2:21" ht="12.75">
      <c r="B126" s="78">
        <v>123</v>
      </c>
      <c r="C126" s="79">
        <f t="shared" si="4"/>
        <v>0</v>
      </c>
      <c r="D126" s="80" t="e">
        <f>VLOOKUP(C126,PROTOKOŁY!$B$2:$D$300,3,FALSE)</f>
        <v>#N/A</v>
      </c>
      <c r="E126" s="89">
        <f t="shared" si="5"/>
        <v>2.54E-05</v>
      </c>
      <c r="O126" s="86">
        <f t="shared" si="6"/>
        <v>1.32E-05</v>
      </c>
      <c r="P126" s="84">
        <f>PROTOKOŁY!B124</f>
        <v>0</v>
      </c>
      <c r="R126" s="90">
        <f>PROTOKOŁY!P124</f>
        <v>0</v>
      </c>
      <c r="S126" s="90">
        <f t="shared" si="7"/>
        <v>0</v>
      </c>
      <c r="T126" s="84">
        <v>1.32E-05</v>
      </c>
      <c r="U126" s="91">
        <v>123</v>
      </c>
    </row>
    <row r="127" spans="2:21" ht="12.75">
      <c r="B127" s="78">
        <v>124</v>
      </c>
      <c r="C127" s="79">
        <f t="shared" si="4"/>
        <v>0</v>
      </c>
      <c r="D127" s="80" t="e">
        <f>VLOOKUP(C127,PROTOKOŁY!$B$2:$D$300,3,FALSE)</f>
        <v>#N/A</v>
      </c>
      <c r="E127" s="89">
        <f t="shared" si="5"/>
        <v>2.53E-05</v>
      </c>
      <c r="O127" s="86">
        <f t="shared" si="6"/>
        <v>1.33E-05</v>
      </c>
      <c r="P127" s="84">
        <f>PROTOKOŁY!B125</f>
        <v>0</v>
      </c>
      <c r="R127" s="90">
        <f>PROTOKOŁY!P125</f>
        <v>0</v>
      </c>
      <c r="S127" s="90">
        <f t="shared" si="7"/>
        <v>0</v>
      </c>
      <c r="T127" s="84">
        <v>1.33E-05</v>
      </c>
      <c r="U127" s="91">
        <v>124</v>
      </c>
    </row>
    <row r="128" spans="2:21" ht="12.75">
      <c r="B128" s="78">
        <v>125</v>
      </c>
      <c r="C128" s="79">
        <f t="shared" si="4"/>
        <v>0</v>
      </c>
      <c r="D128" s="80" t="e">
        <f>VLOOKUP(C128,PROTOKOŁY!$B$2:$D$300,3,FALSE)</f>
        <v>#N/A</v>
      </c>
      <c r="E128" s="89">
        <f t="shared" si="5"/>
        <v>2.52E-05</v>
      </c>
      <c r="O128" s="86">
        <f t="shared" si="6"/>
        <v>1.34E-05</v>
      </c>
      <c r="P128" s="84">
        <f>PROTOKOŁY!B126</f>
        <v>0</v>
      </c>
      <c r="R128" s="90">
        <f>PROTOKOŁY!P126</f>
        <v>0</v>
      </c>
      <c r="S128" s="90">
        <f t="shared" si="7"/>
        <v>0</v>
      </c>
      <c r="T128" s="84">
        <v>1.34E-05</v>
      </c>
      <c r="U128" s="91">
        <v>125</v>
      </c>
    </row>
    <row r="129" spans="2:21" ht="12.75">
      <c r="B129" s="78">
        <v>126</v>
      </c>
      <c r="C129" s="79">
        <f t="shared" si="4"/>
        <v>0</v>
      </c>
      <c r="D129" s="80" t="e">
        <f>VLOOKUP(C129,PROTOKOŁY!$B$2:$D$300,3,FALSE)</f>
        <v>#N/A</v>
      </c>
      <c r="E129" s="89">
        <f t="shared" si="5"/>
        <v>2.51E-05</v>
      </c>
      <c r="O129" s="86">
        <f t="shared" si="6"/>
        <v>1.35E-05</v>
      </c>
      <c r="P129" s="84" t="str">
        <f>PROTOKOŁY!B127</f>
        <v>SZKOŁA</v>
      </c>
      <c r="R129" s="90">
        <f>PROTOKOŁY!P127</f>
        <v>0</v>
      </c>
      <c r="S129" s="90">
        <f t="shared" si="7"/>
        <v>0</v>
      </c>
      <c r="T129" s="84">
        <v>1.35E-05</v>
      </c>
      <c r="U129" s="91">
        <v>126</v>
      </c>
    </row>
    <row r="130" spans="2:21" ht="12.75">
      <c r="B130" s="78">
        <v>127</v>
      </c>
      <c r="C130" s="79">
        <f t="shared" si="4"/>
        <v>0</v>
      </c>
      <c r="D130" s="80" t="e">
        <f>VLOOKUP(C130,PROTOKOŁY!$B$2:$D$300,3,FALSE)</f>
        <v>#N/A</v>
      </c>
      <c r="E130" s="89">
        <f t="shared" si="5"/>
        <v>2.5E-05</v>
      </c>
      <c r="O130" s="86">
        <f t="shared" si="6"/>
        <v>188.0000136</v>
      </c>
      <c r="P130" s="84" t="str">
        <f>PROTOKOŁY!B128</f>
        <v>Magdziński Kacper</v>
      </c>
      <c r="R130" s="90">
        <f>PROTOKOŁY!P128</f>
        <v>188</v>
      </c>
      <c r="S130" s="90">
        <f t="shared" si="7"/>
        <v>188</v>
      </c>
      <c r="T130" s="84">
        <v>1.36E-05</v>
      </c>
      <c r="U130" s="91">
        <v>127</v>
      </c>
    </row>
    <row r="131" spans="2:21" ht="12.75">
      <c r="B131" s="78">
        <v>128</v>
      </c>
      <c r="C131" s="79">
        <f t="shared" si="4"/>
        <v>0</v>
      </c>
      <c r="D131" s="80" t="e">
        <f>VLOOKUP(C131,PROTOKOŁY!$B$2:$D$300,3,FALSE)</f>
        <v>#N/A</v>
      </c>
      <c r="E131" s="89">
        <f t="shared" si="5"/>
        <v>2.49E-05</v>
      </c>
      <c r="O131" s="86">
        <f t="shared" si="6"/>
        <v>181.0000137</v>
      </c>
      <c r="P131" s="84" t="str">
        <f>PROTOKOŁY!B129</f>
        <v>Szcześniak Oliwier</v>
      </c>
      <c r="R131" s="90">
        <f>PROTOKOŁY!P129</f>
        <v>181</v>
      </c>
      <c r="S131" s="90">
        <f t="shared" si="7"/>
        <v>181</v>
      </c>
      <c r="T131" s="84">
        <v>1.37E-05</v>
      </c>
      <c r="U131" s="91">
        <v>128</v>
      </c>
    </row>
    <row r="132" spans="2:21" ht="12.75">
      <c r="B132" s="78">
        <v>129</v>
      </c>
      <c r="C132" s="79">
        <f aca="true" t="shared" si="8" ref="C132:C195">VLOOKUP(E132,O$4:P$260,2,FALSE)</f>
        <v>0</v>
      </c>
      <c r="D132" s="80" t="e">
        <f>VLOOKUP(C132,PROTOKOŁY!$B$2:$D$300,3,FALSE)</f>
        <v>#N/A</v>
      </c>
      <c r="E132" s="89">
        <f t="shared" si="5"/>
        <v>2.48E-05</v>
      </c>
      <c r="O132" s="86">
        <f t="shared" si="6"/>
        <v>142.0000138</v>
      </c>
      <c r="P132" s="84" t="str">
        <f>PROTOKOŁY!B130</f>
        <v>Rais Mateusz</v>
      </c>
      <c r="R132" s="90">
        <f>PROTOKOŁY!P130</f>
        <v>142</v>
      </c>
      <c r="S132" s="90">
        <f t="shared" si="7"/>
        <v>142</v>
      </c>
      <c r="T132" s="84">
        <v>1.38E-05</v>
      </c>
      <c r="U132" s="91">
        <v>129</v>
      </c>
    </row>
    <row r="133" spans="2:21" ht="12.75">
      <c r="B133" s="78">
        <v>130</v>
      </c>
      <c r="C133" s="79">
        <f t="shared" si="8"/>
        <v>0</v>
      </c>
      <c r="D133" s="80" t="e">
        <f>VLOOKUP(C133,PROTOKOŁY!$B$2:$D$300,3,FALSE)</f>
        <v>#N/A</v>
      </c>
      <c r="E133" s="89">
        <f aca="true" t="shared" si="9" ref="E133:E196">LARGE(O$4:O$260,U133)</f>
        <v>2.47E-05</v>
      </c>
      <c r="O133" s="86">
        <f aca="true" t="shared" si="10" ref="O133:O196">S133+T133</f>
        <v>106.0000139</v>
      </c>
      <c r="P133" s="84" t="str">
        <f>PROTOKOŁY!B131</f>
        <v>Martyniak Kamil</v>
      </c>
      <c r="R133" s="90">
        <f>PROTOKOŁY!P131</f>
        <v>106</v>
      </c>
      <c r="S133" s="90">
        <f aca="true" t="shared" si="11" ref="S133:S196">IF(R133&gt;400,0,R133)</f>
        <v>106</v>
      </c>
      <c r="T133" s="84">
        <v>1.39E-05</v>
      </c>
      <c r="U133" s="91">
        <v>130</v>
      </c>
    </row>
    <row r="134" spans="2:21" ht="12.75">
      <c r="B134" s="78">
        <v>131</v>
      </c>
      <c r="C134" s="79">
        <f t="shared" si="8"/>
        <v>0</v>
      </c>
      <c r="D134" s="80" t="e">
        <f>VLOOKUP(C134,PROTOKOŁY!$B$2:$D$300,3,FALSE)</f>
        <v>#N/A</v>
      </c>
      <c r="E134" s="89">
        <f t="shared" si="9"/>
        <v>2.4599999999999998E-05</v>
      </c>
      <c r="O134" s="86">
        <f t="shared" si="10"/>
        <v>94.000014</v>
      </c>
      <c r="P134" s="84" t="str">
        <f>PROTOKOŁY!B132</f>
        <v>Kelma Jakub</v>
      </c>
      <c r="R134" s="90">
        <f>PROTOKOŁY!P132</f>
        <v>94</v>
      </c>
      <c r="S134" s="90">
        <f t="shared" si="11"/>
        <v>94</v>
      </c>
      <c r="T134" s="84">
        <v>1.4E-05</v>
      </c>
      <c r="U134" s="91">
        <v>131</v>
      </c>
    </row>
    <row r="135" spans="2:21" ht="12.75">
      <c r="B135" s="78">
        <v>132</v>
      </c>
      <c r="C135" s="79">
        <f t="shared" si="8"/>
        <v>0</v>
      </c>
      <c r="D135" s="80" t="e">
        <f>VLOOKUP(C135,PROTOKOŁY!$B$2:$D$300,3,FALSE)</f>
        <v>#N/A</v>
      </c>
      <c r="E135" s="89">
        <f t="shared" si="9"/>
        <v>2.45E-05</v>
      </c>
      <c r="O135" s="86">
        <f t="shared" si="10"/>
        <v>83.0000141</v>
      </c>
      <c r="P135" s="84" t="str">
        <f>PROTOKOŁY!B133</f>
        <v>Stachowiak Bartosz</v>
      </c>
      <c r="R135" s="90">
        <f>PROTOKOŁY!P133</f>
        <v>83</v>
      </c>
      <c r="S135" s="90">
        <f t="shared" si="11"/>
        <v>83</v>
      </c>
      <c r="T135" s="84">
        <v>1.41E-05</v>
      </c>
      <c r="U135" s="91">
        <v>132</v>
      </c>
    </row>
    <row r="136" spans="2:21" ht="12.75">
      <c r="B136" s="78">
        <v>133</v>
      </c>
      <c r="C136" s="79">
        <f t="shared" si="8"/>
        <v>0</v>
      </c>
      <c r="D136" s="80" t="e">
        <f>VLOOKUP(C136,PROTOKOŁY!$B$2:$D$300,3,FALSE)</f>
        <v>#N/A</v>
      </c>
      <c r="E136" s="89">
        <f t="shared" si="9"/>
        <v>2.44E-05</v>
      </c>
      <c r="O136" s="86">
        <f t="shared" si="10"/>
        <v>1.42E-05</v>
      </c>
      <c r="P136" s="84" t="str">
        <f>PROTOKOŁY!B134</f>
        <v>SZKOŁA</v>
      </c>
      <c r="R136" s="90">
        <f>PROTOKOŁY!P134</f>
        <v>0</v>
      </c>
      <c r="S136" s="90">
        <f t="shared" si="11"/>
        <v>0</v>
      </c>
      <c r="T136" s="84">
        <v>1.42E-05</v>
      </c>
      <c r="U136" s="91">
        <v>133</v>
      </c>
    </row>
    <row r="137" spans="2:21" ht="12.75">
      <c r="B137" s="78">
        <v>134</v>
      </c>
      <c r="C137" s="79">
        <f t="shared" si="8"/>
        <v>0</v>
      </c>
      <c r="D137" s="80" t="e">
        <f>VLOOKUP(C137,PROTOKOŁY!$B$2:$D$300,3,FALSE)</f>
        <v>#N/A</v>
      </c>
      <c r="E137" s="89">
        <f t="shared" si="9"/>
        <v>2.43E-05</v>
      </c>
      <c r="O137" s="86">
        <f t="shared" si="10"/>
        <v>178.0000143</v>
      </c>
      <c r="P137" s="84" t="str">
        <f>PROTOKOŁY!B135</f>
        <v>Bąk Hubert</v>
      </c>
      <c r="R137" s="90">
        <f>PROTOKOŁY!P135</f>
        <v>178</v>
      </c>
      <c r="S137" s="90">
        <f t="shared" si="11"/>
        <v>178</v>
      </c>
      <c r="T137" s="84">
        <v>1.43E-05</v>
      </c>
      <c r="U137" s="91">
        <v>134</v>
      </c>
    </row>
    <row r="138" spans="2:21" ht="12.75">
      <c r="B138" s="78">
        <v>135</v>
      </c>
      <c r="C138" s="79">
        <f t="shared" si="8"/>
        <v>0</v>
      </c>
      <c r="D138" s="80" t="e">
        <f>VLOOKUP(C138,PROTOKOŁY!$B$2:$D$300,3,FALSE)</f>
        <v>#N/A</v>
      </c>
      <c r="E138" s="89">
        <f t="shared" si="9"/>
        <v>2.42E-05</v>
      </c>
      <c r="O138" s="86">
        <f t="shared" si="10"/>
        <v>187.0000144</v>
      </c>
      <c r="P138" s="84" t="str">
        <f>PROTOKOŁY!B136</f>
        <v>Szweda Aleksandra</v>
      </c>
      <c r="R138" s="90">
        <f>PROTOKOŁY!P136</f>
        <v>187</v>
      </c>
      <c r="S138" s="90">
        <f t="shared" si="11"/>
        <v>187</v>
      </c>
      <c r="T138" s="84">
        <v>1.44E-05</v>
      </c>
      <c r="U138" s="91">
        <v>135</v>
      </c>
    </row>
    <row r="139" spans="2:21" ht="12.75">
      <c r="B139" s="78">
        <v>136</v>
      </c>
      <c r="C139" s="79">
        <f t="shared" si="8"/>
        <v>0</v>
      </c>
      <c r="D139" s="80" t="e">
        <f>VLOOKUP(C139,PROTOKOŁY!$B$2:$D$300,3,FALSE)</f>
        <v>#N/A</v>
      </c>
      <c r="E139" s="89">
        <f t="shared" si="9"/>
        <v>2.41E-05</v>
      </c>
      <c r="O139" s="86">
        <f t="shared" si="10"/>
        <v>172.0000145</v>
      </c>
      <c r="P139" s="84" t="str">
        <f>PROTOKOŁY!B137</f>
        <v>Dubisz Przemysław</v>
      </c>
      <c r="R139" s="90">
        <f>PROTOKOŁY!P137</f>
        <v>172</v>
      </c>
      <c r="S139" s="90">
        <f t="shared" si="11"/>
        <v>172</v>
      </c>
      <c r="T139" s="84">
        <v>1.45E-05</v>
      </c>
      <c r="U139" s="91">
        <v>136</v>
      </c>
    </row>
    <row r="140" spans="2:21" ht="12.75">
      <c r="B140" s="78">
        <v>137</v>
      </c>
      <c r="C140" s="79">
        <f t="shared" si="8"/>
        <v>0</v>
      </c>
      <c r="D140" s="80" t="e">
        <f>VLOOKUP(C140,PROTOKOŁY!$B$2:$D$300,3,FALSE)</f>
        <v>#N/A</v>
      </c>
      <c r="E140" s="89">
        <f t="shared" si="9"/>
        <v>2.4E-05</v>
      </c>
      <c r="O140" s="86">
        <f t="shared" si="10"/>
        <v>152.0000146</v>
      </c>
      <c r="P140" s="84" t="str">
        <f>PROTOKOŁY!B138</f>
        <v>Szymański Eryk</v>
      </c>
      <c r="R140" s="90">
        <f>PROTOKOŁY!P138</f>
        <v>152</v>
      </c>
      <c r="S140" s="90">
        <f t="shared" si="11"/>
        <v>152</v>
      </c>
      <c r="T140" s="84">
        <v>1.4599999999999999E-05</v>
      </c>
      <c r="U140" s="91">
        <v>137</v>
      </c>
    </row>
    <row r="141" spans="2:21" ht="12.75">
      <c r="B141" s="78">
        <v>138</v>
      </c>
      <c r="C141" s="79">
        <f t="shared" si="8"/>
        <v>0</v>
      </c>
      <c r="D141" s="80" t="e">
        <f>VLOOKUP(C141,PROTOKOŁY!$B$2:$D$300,3,FALSE)</f>
        <v>#N/A</v>
      </c>
      <c r="E141" s="89">
        <f t="shared" si="9"/>
        <v>2.3899999999999998E-05</v>
      </c>
      <c r="O141" s="86">
        <f t="shared" si="10"/>
        <v>110.0000147</v>
      </c>
      <c r="P141" s="84" t="str">
        <f>PROTOKOŁY!B139</f>
        <v>Walewicz Grzegorz</v>
      </c>
      <c r="R141" s="90">
        <f>PROTOKOŁY!P139</f>
        <v>110</v>
      </c>
      <c r="S141" s="90">
        <f t="shared" si="11"/>
        <v>110</v>
      </c>
      <c r="T141" s="84">
        <v>1.47E-05</v>
      </c>
      <c r="U141" s="91">
        <v>138</v>
      </c>
    </row>
    <row r="142" spans="2:21" ht="12.75">
      <c r="B142" s="78">
        <v>139</v>
      </c>
      <c r="C142" s="79">
        <f t="shared" si="8"/>
        <v>0</v>
      </c>
      <c r="D142" s="80" t="e">
        <f>VLOOKUP(C142,PROTOKOŁY!$B$2:$D$300,3,FALSE)</f>
        <v>#N/A</v>
      </c>
      <c r="E142" s="89">
        <f t="shared" si="9"/>
        <v>2.38E-05</v>
      </c>
      <c r="O142" s="86">
        <f t="shared" si="10"/>
        <v>85.0000148</v>
      </c>
      <c r="P142" s="84" t="str">
        <f>PROTOKOŁY!B140</f>
        <v>Durczak Paweł</v>
      </c>
      <c r="R142" s="90">
        <f>PROTOKOŁY!P140</f>
        <v>85</v>
      </c>
      <c r="S142" s="90">
        <f t="shared" si="11"/>
        <v>85</v>
      </c>
      <c r="T142" s="84">
        <v>1.48E-05</v>
      </c>
      <c r="U142" s="91">
        <v>139</v>
      </c>
    </row>
    <row r="143" spans="2:21" ht="12.75">
      <c r="B143" s="78">
        <v>140</v>
      </c>
      <c r="C143" s="79">
        <f t="shared" si="8"/>
        <v>0</v>
      </c>
      <c r="D143" s="80" t="e">
        <f>VLOOKUP(C143,PROTOKOŁY!$B$2:$D$300,3,FALSE)</f>
        <v>#N/A</v>
      </c>
      <c r="E143" s="89">
        <f t="shared" si="9"/>
        <v>2.37E-05</v>
      </c>
      <c r="O143" s="86">
        <f t="shared" si="10"/>
        <v>1.49E-05</v>
      </c>
      <c r="P143" s="84" t="str">
        <f>PROTOKOŁY!B141</f>
        <v>SZKOŁA</v>
      </c>
      <c r="R143" s="90">
        <f>PROTOKOŁY!P141</f>
        <v>0</v>
      </c>
      <c r="S143" s="90">
        <f t="shared" si="11"/>
        <v>0</v>
      </c>
      <c r="T143" s="84">
        <v>1.49E-05</v>
      </c>
      <c r="U143" s="91">
        <v>140</v>
      </c>
    </row>
    <row r="144" spans="2:21" ht="12.75">
      <c r="B144" s="78">
        <v>141</v>
      </c>
      <c r="C144" s="79">
        <f t="shared" si="8"/>
        <v>0</v>
      </c>
      <c r="D144" s="80" t="e">
        <f>VLOOKUP(C144,PROTOKOŁY!$B$2:$D$300,3,FALSE)</f>
        <v>#N/A</v>
      </c>
      <c r="E144" s="89">
        <f t="shared" si="9"/>
        <v>2.36E-05</v>
      </c>
      <c r="O144" s="86">
        <f t="shared" si="10"/>
        <v>1.5E-05</v>
      </c>
      <c r="P144" s="84">
        <f>PROTOKOŁY!B142</f>
        <v>0</v>
      </c>
      <c r="R144" s="90">
        <f>PROTOKOŁY!P142</f>
        <v>0</v>
      </c>
      <c r="S144" s="90">
        <f t="shared" si="11"/>
        <v>0</v>
      </c>
      <c r="T144" s="84">
        <v>1.5E-05</v>
      </c>
      <c r="U144" s="91">
        <v>141</v>
      </c>
    </row>
    <row r="145" spans="2:21" ht="12.75">
      <c r="B145" s="78">
        <v>142</v>
      </c>
      <c r="C145" s="79">
        <f t="shared" si="8"/>
        <v>0</v>
      </c>
      <c r="D145" s="80" t="e">
        <f>VLOOKUP(C145,PROTOKOŁY!$B$2:$D$300,3,FALSE)</f>
        <v>#N/A</v>
      </c>
      <c r="E145" s="89">
        <f t="shared" si="9"/>
        <v>2.35E-05</v>
      </c>
      <c r="O145" s="86">
        <f t="shared" si="10"/>
        <v>1.51E-05</v>
      </c>
      <c r="P145" s="84">
        <f>PROTOKOŁY!B143</f>
        <v>0</v>
      </c>
      <c r="R145" s="90">
        <f>PROTOKOŁY!P143</f>
        <v>0</v>
      </c>
      <c r="S145" s="90">
        <f t="shared" si="11"/>
        <v>0</v>
      </c>
      <c r="T145" s="84">
        <v>1.51E-05</v>
      </c>
      <c r="U145" s="91">
        <v>142</v>
      </c>
    </row>
    <row r="146" spans="2:21" ht="12.75">
      <c r="B146" s="78">
        <v>143</v>
      </c>
      <c r="C146" s="79">
        <f t="shared" si="8"/>
        <v>0</v>
      </c>
      <c r="D146" s="80" t="e">
        <f>VLOOKUP(C146,PROTOKOŁY!$B$2:$D$300,3,FALSE)</f>
        <v>#N/A</v>
      </c>
      <c r="E146" s="89">
        <f t="shared" si="9"/>
        <v>2.34E-05</v>
      </c>
      <c r="O146" s="86">
        <f t="shared" si="10"/>
        <v>1.52E-05</v>
      </c>
      <c r="P146" s="84">
        <f>PROTOKOŁY!B144</f>
        <v>0</v>
      </c>
      <c r="R146" s="90">
        <f>PROTOKOŁY!P144</f>
        <v>0</v>
      </c>
      <c r="S146" s="90">
        <f t="shared" si="11"/>
        <v>0</v>
      </c>
      <c r="T146" s="84">
        <v>1.52E-05</v>
      </c>
      <c r="U146" s="91">
        <v>143</v>
      </c>
    </row>
    <row r="147" spans="2:21" ht="12.75">
      <c r="B147" s="78">
        <v>144</v>
      </c>
      <c r="C147" s="79">
        <f t="shared" si="8"/>
        <v>0</v>
      </c>
      <c r="D147" s="80" t="e">
        <f>VLOOKUP(C147,PROTOKOŁY!$B$2:$D$300,3,FALSE)</f>
        <v>#N/A</v>
      </c>
      <c r="E147" s="89">
        <f t="shared" si="9"/>
        <v>2.33E-05</v>
      </c>
      <c r="O147" s="86">
        <f t="shared" si="10"/>
        <v>1.53E-05</v>
      </c>
      <c r="P147" s="84">
        <f>PROTOKOŁY!B145</f>
        <v>0</v>
      </c>
      <c r="R147" s="90">
        <f>PROTOKOŁY!P145</f>
        <v>0</v>
      </c>
      <c r="S147" s="90">
        <f t="shared" si="11"/>
        <v>0</v>
      </c>
      <c r="T147" s="84">
        <v>1.53E-05</v>
      </c>
      <c r="U147" s="91">
        <v>144</v>
      </c>
    </row>
    <row r="148" spans="2:21" ht="12.75">
      <c r="B148" s="78">
        <v>145</v>
      </c>
      <c r="C148" s="79">
        <f t="shared" si="8"/>
        <v>0</v>
      </c>
      <c r="D148" s="80" t="e">
        <f>VLOOKUP(C148,PROTOKOŁY!$B$2:$D$300,3,FALSE)</f>
        <v>#N/A</v>
      </c>
      <c r="E148" s="89">
        <f t="shared" si="9"/>
        <v>2.3199999999999998E-05</v>
      </c>
      <c r="O148" s="86">
        <f t="shared" si="10"/>
        <v>1.5399999999999998E-05</v>
      </c>
      <c r="P148" s="84">
        <f>PROTOKOŁY!B146</f>
        <v>0</v>
      </c>
      <c r="R148" s="90">
        <f>PROTOKOŁY!P146</f>
        <v>0</v>
      </c>
      <c r="S148" s="90">
        <f t="shared" si="11"/>
        <v>0</v>
      </c>
      <c r="T148" s="84">
        <v>1.5399999999999998E-05</v>
      </c>
      <c r="U148" s="91">
        <v>145</v>
      </c>
    </row>
    <row r="149" spans="2:21" ht="12.75">
      <c r="B149" s="78">
        <v>146</v>
      </c>
      <c r="C149" s="79">
        <f t="shared" si="8"/>
        <v>0</v>
      </c>
      <c r="D149" s="80" t="e">
        <f>VLOOKUP(C149,PROTOKOŁY!$B$2:$D$300,3,FALSE)</f>
        <v>#N/A</v>
      </c>
      <c r="E149" s="89">
        <f t="shared" si="9"/>
        <v>2.31E-05</v>
      </c>
      <c r="O149" s="86">
        <f t="shared" si="10"/>
        <v>1.55E-05</v>
      </c>
      <c r="P149" s="84">
        <f>PROTOKOŁY!B147</f>
        <v>0</v>
      </c>
      <c r="R149" s="90">
        <f>PROTOKOŁY!P147</f>
        <v>0</v>
      </c>
      <c r="S149" s="90">
        <f t="shared" si="11"/>
        <v>0</v>
      </c>
      <c r="T149" s="84">
        <v>1.55E-05</v>
      </c>
      <c r="U149" s="91">
        <v>146</v>
      </c>
    </row>
    <row r="150" spans="2:21" ht="12.75">
      <c r="B150" s="78">
        <v>147</v>
      </c>
      <c r="C150" s="79">
        <f t="shared" si="8"/>
        <v>0</v>
      </c>
      <c r="D150" s="80" t="e">
        <f>VLOOKUP(C150,PROTOKOŁY!$B$2:$D$300,3,FALSE)</f>
        <v>#N/A</v>
      </c>
      <c r="E150" s="89">
        <f t="shared" si="9"/>
        <v>2.3E-05</v>
      </c>
      <c r="O150" s="86">
        <f t="shared" si="10"/>
        <v>1.56E-05</v>
      </c>
      <c r="P150" s="84">
        <f>PROTOKOŁY!B148</f>
        <v>0</v>
      </c>
      <c r="R150" s="90">
        <f>PROTOKOŁY!P148</f>
        <v>0</v>
      </c>
      <c r="S150" s="90">
        <f t="shared" si="11"/>
        <v>0</v>
      </c>
      <c r="T150" s="84">
        <v>1.56E-05</v>
      </c>
      <c r="U150" s="91">
        <v>147</v>
      </c>
    </row>
    <row r="151" spans="2:21" ht="12.75">
      <c r="B151" s="78">
        <v>148</v>
      </c>
      <c r="C151" s="79">
        <f t="shared" si="8"/>
        <v>0</v>
      </c>
      <c r="D151" s="80" t="e">
        <f>VLOOKUP(C151,PROTOKOŁY!$B$2:$D$300,3,FALSE)</f>
        <v>#N/A</v>
      </c>
      <c r="E151" s="89">
        <f t="shared" si="9"/>
        <v>2.29E-05</v>
      </c>
      <c r="O151" s="86">
        <f t="shared" si="10"/>
        <v>1.57E-05</v>
      </c>
      <c r="P151" s="84">
        <f>PROTOKOŁY!B149</f>
        <v>0</v>
      </c>
      <c r="R151" s="90">
        <f>PROTOKOŁY!P149</f>
        <v>0</v>
      </c>
      <c r="S151" s="90">
        <f t="shared" si="11"/>
        <v>0</v>
      </c>
      <c r="T151" s="84">
        <v>1.57E-05</v>
      </c>
      <c r="U151" s="91">
        <v>148</v>
      </c>
    </row>
    <row r="152" spans="2:21" ht="12.75">
      <c r="B152" s="78">
        <v>149</v>
      </c>
      <c r="C152" s="79">
        <f t="shared" si="8"/>
        <v>0</v>
      </c>
      <c r="D152" s="80" t="e">
        <f>VLOOKUP(C152,PROTOKOŁY!$B$2:$D$300,3,FALSE)</f>
        <v>#N/A</v>
      </c>
      <c r="E152" s="89">
        <f t="shared" si="9"/>
        <v>2.28E-05</v>
      </c>
      <c r="O152" s="86">
        <f t="shared" si="10"/>
        <v>1.5799999999999998E-05</v>
      </c>
      <c r="P152" s="84">
        <f>PROTOKOŁY!B150</f>
        <v>0</v>
      </c>
      <c r="R152" s="90">
        <f>PROTOKOŁY!P150</f>
        <v>0</v>
      </c>
      <c r="S152" s="90">
        <f t="shared" si="11"/>
        <v>0</v>
      </c>
      <c r="T152" s="84">
        <v>1.5799999999999998E-05</v>
      </c>
      <c r="U152" s="91">
        <v>149</v>
      </c>
    </row>
    <row r="153" spans="2:21" ht="12.75">
      <c r="B153" s="78">
        <v>150</v>
      </c>
      <c r="C153" s="79">
        <f t="shared" si="8"/>
        <v>0</v>
      </c>
      <c r="D153" s="80" t="e">
        <f>VLOOKUP(C153,PROTOKOŁY!$B$2:$D$300,3,FALSE)</f>
        <v>#N/A</v>
      </c>
      <c r="E153" s="89">
        <f t="shared" si="9"/>
        <v>2.27E-05</v>
      </c>
      <c r="O153" s="86">
        <f t="shared" si="10"/>
        <v>1.59E-05</v>
      </c>
      <c r="P153" s="84">
        <f>PROTOKOŁY!B151</f>
        <v>0</v>
      </c>
      <c r="R153" s="90">
        <f>PROTOKOŁY!P151</f>
        <v>0</v>
      </c>
      <c r="S153" s="90">
        <f t="shared" si="11"/>
        <v>0</v>
      </c>
      <c r="T153" s="84">
        <v>1.59E-05</v>
      </c>
      <c r="U153" s="91">
        <v>150</v>
      </c>
    </row>
    <row r="154" spans="2:21" ht="12.75">
      <c r="B154" s="78">
        <v>151</v>
      </c>
      <c r="C154" s="79">
        <f t="shared" si="8"/>
        <v>0</v>
      </c>
      <c r="D154" s="80" t="e">
        <f>VLOOKUP(C154,PROTOKOŁY!$B$2:$D$300,3,FALSE)</f>
        <v>#N/A</v>
      </c>
      <c r="E154" s="89">
        <f t="shared" si="9"/>
        <v>2.26E-05</v>
      </c>
      <c r="O154" s="86">
        <f t="shared" si="10"/>
        <v>1.6E-05</v>
      </c>
      <c r="P154" s="84">
        <f>PROTOKOŁY!B152</f>
        <v>0</v>
      </c>
      <c r="R154" s="90">
        <f>PROTOKOŁY!P152</f>
        <v>0</v>
      </c>
      <c r="S154" s="90">
        <f t="shared" si="11"/>
        <v>0</v>
      </c>
      <c r="T154" s="84">
        <v>1.6E-05</v>
      </c>
      <c r="U154" s="91">
        <v>151</v>
      </c>
    </row>
    <row r="155" spans="2:21" ht="12.75">
      <c r="B155" s="78">
        <v>152</v>
      </c>
      <c r="C155" s="79">
        <f t="shared" si="8"/>
        <v>0</v>
      </c>
      <c r="D155" s="80" t="e">
        <f>VLOOKUP(C155,PROTOKOŁY!$B$2:$D$300,3,FALSE)</f>
        <v>#N/A</v>
      </c>
      <c r="E155" s="89">
        <f t="shared" si="9"/>
        <v>2.2499999999999998E-05</v>
      </c>
      <c r="O155" s="86">
        <f t="shared" si="10"/>
        <v>1.61E-05</v>
      </c>
      <c r="P155" s="84">
        <f>PROTOKOŁY!B153</f>
        <v>0</v>
      </c>
      <c r="R155" s="90">
        <f>PROTOKOŁY!P153</f>
        <v>0</v>
      </c>
      <c r="S155" s="90">
        <f t="shared" si="11"/>
        <v>0</v>
      </c>
      <c r="T155" s="84">
        <v>1.61E-05</v>
      </c>
      <c r="U155" s="91">
        <v>152</v>
      </c>
    </row>
    <row r="156" spans="2:21" ht="12.75">
      <c r="B156" s="78">
        <v>153</v>
      </c>
      <c r="C156" s="79">
        <f t="shared" si="8"/>
        <v>0</v>
      </c>
      <c r="D156" s="80" t="e">
        <f>VLOOKUP(C156,PROTOKOŁY!$B$2:$D$300,3,FALSE)</f>
        <v>#N/A</v>
      </c>
      <c r="E156" s="89">
        <f t="shared" si="9"/>
        <v>2.24E-05</v>
      </c>
      <c r="O156" s="86">
        <f t="shared" si="10"/>
        <v>1.62E-05</v>
      </c>
      <c r="P156" s="84">
        <f>PROTOKOŁY!B154</f>
        <v>0</v>
      </c>
      <c r="R156" s="90">
        <f>PROTOKOŁY!P154</f>
        <v>0</v>
      </c>
      <c r="S156" s="90">
        <f t="shared" si="11"/>
        <v>0</v>
      </c>
      <c r="T156" s="84">
        <v>1.62E-05</v>
      </c>
      <c r="U156" s="91">
        <v>153</v>
      </c>
    </row>
    <row r="157" spans="2:21" ht="12.75">
      <c r="B157" s="78">
        <v>154</v>
      </c>
      <c r="C157" s="79">
        <f t="shared" si="8"/>
        <v>0</v>
      </c>
      <c r="D157" s="80" t="e">
        <f>VLOOKUP(C157,PROTOKOŁY!$B$2:$D$300,3,FALSE)</f>
        <v>#N/A</v>
      </c>
      <c r="E157" s="89">
        <f t="shared" si="9"/>
        <v>2.23E-05</v>
      </c>
      <c r="O157" s="86">
        <f t="shared" si="10"/>
        <v>1.63E-05</v>
      </c>
      <c r="P157" s="84">
        <f>PROTOKOŁY!B155</f>
        <v>0</v>
      </c>
      <c r="R157" s="90">
        <f>PROTOKOŁY!P155</f>
        <v>0</v>
      </c>
      <c r="S157" s="90">
        <f t="shared" si="11"/>
        <v>0</v>
      </c>
      <c r="T157" s="84">
        <v>1.63E-05</v>
      </c>
      <c r="U157" s="91">
        <v>154</v>
      </c>
    </row>
    <row r="158" spans="2:21" ht="12.75">
      <c r="B158" s="78">
        <v>155</v>
      </c>
      <c r="C158" s="79">
        <f t="shared" si="8"/>
        <v>0</v>
      </c>
      <c r="D158" s="80" t="e">
        <f>VLOOKUP(C158,PROTOKOŁY!$B$2:$D$300,3,FALSE)</f>
        <v>#N/A</v>
      </c>
      <c r="E158" s="89">
        <f t="shared" si="9"/>
        <v>2.22E-05</v>
      </c>
      <c r="O158" s="86">
        <f t="shared" si="10"/>
        <v>1.64E-05</v>
      </c>
      <c r="P158" s="84">
        <f>PROTOKOŁY!B156</f>
        <v>0</v>
      </c>
      <c r="R158" s="90">
        <f>PROTOKOŁY!P156</f>
        <v>0</v>
      </c>
      <c r="S158" s="90">
        <f t="shared" si="11"/>
        <v>0</v>
      </c>
      <c r="T158" s="84">
        <v>1.64E-05</v>
      </c>
      <c r="U158" s="91">
        <v>155</v>
      </c>
    </row>
    <row r="159" spans="2:21" ht="12.75">
      <c r="B159" s="78">
        <v>156</v>
      </c>
      <c r="C159" s="79">
        <f t="shared" si="8"/>
        <v>0</v>
      </c>
      <c r="D159" s="80" t="e">
        <f>VLOOKUP(C159,PROTOKOŁY!$B$2:$D$300,3,FALSE)</f>
        <v>#N/A</v>
      </c>
      <c r="E159" s="89">
        <f t="shared" si="9"/>
        <v>2.21E-05</v>
      </c>
      <c r="O159" s="86">
        <f t="shared" si="10"/>
        <v>1.65E-05</v>
      </c>
      <c r="P159" s="84">
        <f>PROTOKOŁY!B157</f>
        <v>0</v>
      </c>
      <c r="R159" s="90">
        <f>PROTOKOŁY!P157</f>
        <v>0</v>
      </c>
      <c r="S159" s="90">
        <f t="shared" si="11"/>
        <v>0</v>
      </c>
      <c r="T159" s="84">
        <v>1.65E-05</v>
      </c>
      <c r="U159" s="91">
        <v>156</v>
      </c>
    </row>
    <row r="160" spans="2:21" ht="12.75">
      <c r="B160" s="78">
        <v>157</v>
      </c>
      <c r="C160" s="79">
        <f t="shared" si="8"/>
        <v>0</v>
      </c>
      <c r="D160" s="80" t="e">
        <f>VLOOKUP(C160,PROTOKOŁY!$B$2:$D$300,3,FALSE)</f>
        <v>#N/A</v>
      </c>
      <c r="E160" s="89">
        <f t="shared" si="9"/>
        <v>2.2E-05</v>
      </c>
      <c r="O160" s="86">
        <f t="shared" si="10"/>
        <v>1.66E-05</v>
      </c>
      <c r="P160" s="84">
        <f>PROTOKOŁY!B158</f>
        <v>0</v>
      </c>
      <c r="R160" s="90">
        <f>PROTOKOŁY!P158</f>
        <v>0</v>
      </c>
      <c r="S160" s="90">
        <f t="shared" si="11"/>
        <v>0</v>
      </c>
      <c r="T160" s="84">
        <v>1.66E-05</v>
      </c>
      <c r="U160" s="91">
        <v>157</v>
      </c>
    </row>
    <row r="161" spans="2:21" ht="12.75">
      <c r="B161" s="78">
        <v>158</v>
      </c>
      <c r="C161" s="79">
        <f t="shared" si="8"/>
        <v>0</v>
      </c>
      <c r="D161" s="80" t="e">
        <f>VLOOKUP(C161,PROTOKOŁY!$B$2:$D$300,3,FALSE)</f>
        <v>#N/A</v>
      </c>
      <c r="E161" s="89">
        <f t="shared" si="9"/>
        <v>2.19E-05</v>
      </c>
      <c r="O161" s="86">
        <f t="shared" si="10"/>
        <v>1.67E-05</v>
      </c>
      <c r="P161" s="84">
        <f>PROTOKOŁY!B159</f>
        <v>0</v>
      </c>
      <c r="R161" s="90">
        <f>PROTOKOŁY!P159</f>
        <v>0</v>
      </c>
      <c r="S161" s="90">
        <f t="shared" si="11"/>
        <v>0</v>
      </c>
      <c r="T161" s="84">
        <v>1.67E-05</v>
      </c>
      <c r="U161" s="91">
        <v>158</v>
      </c>
    </row>
    <row r="162" spans="2:21" ht="12.75">
      <c r="B162" s="78">
        <v>159</v>
      </c>
      <c r="C162" s="79">
        <f t="shared" si="8"/>
        <v>0</v>
      </c>
      <c r="D162" s="80" t="e">
        <f>VLOOKUP(C162,PROTOKOŁY!$B$2:$D$300,3,FALSE)</f>
        <v>#N/A</v>
      </c>
      <c r="E162" s="89">
        <f t="shared" si="9"/>
        <v>2.1799999999999998E-05</v>
      </c>
      <c r="O162" s="86">
        <f t="shared" si="10"/>
        <v>1.68E-05</v>
      </c>
      <c r="P162" s="84">
        <f>PROTOKOŁY!B160</f>
        <v>0</v>
      </c>
      <c r="R162" s="90">
        <f>PROTOKOŁY!P160</f>
        <v>0</v>
      </c>
      <c r="S162" s="90">
        <f t="shared" si="11"/>
        <v>0</v>
      </c>
      <c r="T162" s="84">
        <v>1.68E-05</v>
      </c>
      <c r="U162" s="91">
        <v>159</v>
      </c>
    </row>
    <row r="163" spans="2:21" ht="12.75">
      <c r="B163" s="78">
        <v>160</v>
      </c>
      <c r="C163" s="79">
        <f t="shared" si="8"/>
        <v>0</v>
      </c>
      <c r="D163" s="80" t="e">
        <f>VLOOKUP(C163,PROTOKOŁY!$B$2:$D$300,3,FALSE)</f>
        <v>#N/A</v>
      </c>
      <c r="E163" s="89">
        <f t="shared" si="9"/>
        <v>2.17E-05</v>
      </c>
      <c r="O163" s="86">
        <f t="shared" si="10"/>
        <v>1.69E-05</v>
      </c>
      <c r="P163" s="84">
        <f>PROTOKOŁY!B161</f>
        <v>0</v>
      </c>
      <c r="R163" s="90">
        <f>PROTOKOŁY!P161</f>
        <v>0</v>
      </c>
      <c r="S163" s="90">
        <f t="shared" si="11"/>
        <v>0</v>
      </c>
      <c r="T163" s="84">
        <v>1.69E-05</v>
      </c>
      <c r="U163" s="91">
        <v>160</v>
      </c>
    </row>
    <row r="164" spans="2:21" ht="12.75">
      <c r="B164" s="78">
        <v>161</v>
      </c>
      <c r="C164" s="79">
        <f t="shared" si="8"/>
        <v>0</v>
      </c>
      <c r="D164" s="80" t="e">
        <f>VLOOKUP(C164,PROTOKOŁY!$B$2:$D$300,3,FALSE)</f>
        <v>#N/A</v>
      </c>
      <c r="E164" s="89">
        <f t="shared" si="9"/>
        <v>2.16E-05</v>
      </c>
      <c r="O164" s="86">
        <f t="shared" si="10"/>
        <v>1.7E-05</v>
      </c>
      <c r="P164" s="84">
        <f>PROTOKOŁY!B162</f>
        <v>0</v>
      </c>
      <c r="R164" s="90">
        <f>PROTOKOŁY!P162</f>
        <v>0</v>
      </c>
      <c r="S164" s="90">
        <f t="shared" si="11"/>
        <v>0</v>
      </c>
      <c r="T164" s="84">
        <v>1.7E-05</v>
      </c>
      <c r="U164" s="91">
        <v>161</v>
      </c>
    </row>
    <row r="165" spans="2:21" ht="12.75">
      <c r="B165" s="78">
        <v>162</v>
      </c>
      <c r="C165" s="79">
        <f t="shared" si="8"/>
        <v>0</v>
      </c>
      <c r="D165" s="80" t="e">
        <f>VLOOKUP(C165,PROTOKOŁY!$B$2:$D$300,3,FALSE)</f>
        <v>#N/A</v>
      </c>
      <c r="E165" s="89">
        <f t="shared" si="9"/>
        <v>2.15E-05</v>
      </c>
      <c r="O165" s="86">
        <f t="shared" si="10"/>
        <v>1.71E-05</v>
      </c>
      <c r="P165" s="84">
        <f>PROTOKOŁY!B163</f>
        <v>0</v>
      </c>
      <c r="R165" s="90">
        <f>PROTOKOŁY!P163</f>
        <v>0</v>
      </c>
      <c r="S165" s="90">
        <f t="shared" si="11"/>
        <v>0</v>
      </c>
      <c r="T165" s="84">
        <v>1.71E-05</v>
      </c>
      <c r="U165" s="91">
        <v>162</v>
      </c>
    </row>
    <row r="166" spans="2:21" ht="12.75">
      <c r="B166" s="78">
        <v>163</v>
      </c>
      <c r="C166" s="79">
        <f t="shared" si="8"/>
        <v>0</v>
      </c>
      <c r="D166" s="80" t="e">
        <f>VLOOKUP(C166,PROTOKOŁY!$B$2:$D$300,3,FALSE)</f>
        <v>#N/A</v>
      </c>
      <c r="E166" s="89">
        <f t="shared" si="9"/>
        <v>2.14E-05</v>
      </c>
      <c r="O166" s="86">
        <f t="shared" si="10"/>
        <v>1.72E-05</v>
      </c>
      <c r="P166" s="84">
        <f>PROTOKOŁY!B164</f>
        <v>0</v>
      </c>
      <c r="R166" s="90">
        <f>PROTOKOŁY!P164</f>
        <v>0</v>
      </c>
      <c r="S166" s="90">
        <f t="shared" si="11"/>
        <v>0</v>
      </c>
      <c r="T166" s="84">
        <v>1.72E-05</v>
      </c>
      <c r="U166" s="91">
        <v>163</v>
      </c>
    </row>
    <row r="167" spans="2:21" ht="12.75">
      <c r="B167" s="78">
        <v>164</v>
      </c>
      <c r="C167" s="79">
        <f t="shared" si="8"/>
        <v>0</v>
      </c>
      <c r="D167" s="80" t="e">
        <f>VLOOKUP(C167,PROTOKOŁY!$B$2:$D$300,3,FALSE)</f>
        <v>#N/A</v>
      </c>
      <c r="E167" s="89">
        <f t="shared" si="9"/>
        <v>2.13E-05</v>
      </c>
      <c r="O167" s="86">
        <f t="shared" si="10"/>
        <v>1.73E-05</v>
      </c>
      <c r="P167" s="84">
        <f>PROTOKOŁY!B165</f>
        <v>0</v>
      </c>
      <c r="R167" s="90">
        <f>PROTOKOŁY!P165</f>
        <v>0</v>
      </c>
      <c r="S167" s="90">
        <f t="shared" si="11"/>
        <v>0</v>
      </c>
      <c r="T167" s="84">
        <v>1.73E-05</v>
      </c>
      <c r="U167" s="91">
        <v>164</v>
      </c>
    </row>
    <row r="168" spans="2:21" ht="12.75">
      <c r="B168" s="78">
        <v>165</v>
      </c>
      <c r="C168" s="79">
        <f t="shared" si="8"/>
        <v>0</v>
      </c>
      <c r="D168" s="80" t="e">
        <f>VLOOKUP(C168,PROTOKOŁY!$B$2:$D$300,3,FALSE)</f>
        <v>#N/A</v>
      </c>
      <c r="E168" s="89">
        <f t="shared" si="9"/>
        <v>2.12E-05</v>
      </c>
      <c r="O168" s="86">
        <f t="shared" si="10"/>
        <v>1.74E-05</v>
      </c>
      <c r="P168" s="84">
        <f>PROTOKOŁY!B166</f>
        <v>0</v>
      </c>
      <c r="R168" s="90">
        <f>PROTOKOŁY!P166</f>
        <v>0</v>
      </c>
      <c r="S168" s="90">
        <f t="shared" si="11"/>
        <v>0</v>
      </c>
      <c r="T168" s="84">
        <v>1.74E-05</v>
      </c>
      <c r="U168" s="91">
        <v>165</v>
      </c>
    </row>
    <row r="169" spans="2:21" ht="12.75">
      <c r="B169" s="78">
        <v>166</v>
      </c>
      <c r="C169" s="79">
        <f t="shared" si="8"/>
        <v>0</v>
      </c>
      <c r="D169" s="80" t="e">
        <f>VLOOKUP(C169,PROTOKOŁY!$B$2:$D$300,3,FALSE)</f>
        <v>#N/A</v>
      </c>
      <c r="E169" s="89">
        <f t="shared" si="9"/>
        <v>2.11E-05</v>
      </c>
      <c r="O169" s="86">
        <f t="shared" si="10"/>
        <v>1.75E-05</v>
      </c>
      <c r="P169" s="84">
        <f>PROTOKOŁY!B167</f>
        <v>0</v>
      </c>
      <c r="R169" s="90">
        <f>PROTOKOŁY!P167</f>
        <v>0</v>
      </c>
      <c r="S169" s="90">
        <f t="shared" si="11"/>
        <v>0</v>
      </c>
      <c r="T169" s="84">
        <v>1.75E-05</v>
      </c>
      <c r="U169" s="91">
        <v>166</v>
      </c>
    </row>
    <row r="170" spans="2:21" ht="12.75">
      <c r="B170" s="78">
        <v>167</v>
      </c>
      <c r="C170" s="79">
        <f t="shared" si="8"/>
        <v>0</v>
      </c>
      <c r="D170" s="80" t="e">
        <f>VLOOKUP(C170,PROTOKOŁY!$B$2:$D$300,3,FALSE)</f>
        <v>#N/A</v>
      </c>
      <c r="E170" s="89">
        <f t="shared" si="9"/>
        <v>2.1E-05</v>
      </c>
      <c r="O170" s="86">
        <f t="shared" si="10"/>
        <v>1.76E-05</v>
      </c>
      <c r="P170" s="84">
        <f>PROTOKOŁY!B168</f>
        <v>0</v>
      </c>
      <c r="R170" s="90">
        <f>PROTOKOŁY!P168</f>
        <v>0</v>
      </c>
      <c r="S170" s="90">
        <f t="shared" si="11"/>
        <v>0</v>
      </c>
      <c r="T170" s="84">
        <v>1.76E-05</v>
      </c>
      <c r="U170" s="91">
        <v>167</v>
      </c>
    </row>
    <row r="171" spans="2:21" ht="12.75">
      <c r="B171" s="78">
        <v>168</v>
      </c>
      <c r="C171" s="79">
        <f t="shared" si="8"/>
        <v>0</v>
      </c>
      <c r="D171" s="80" t="e">
        <f>VLOOKUP(C171,PROTOKOŁY!$B$2:$D$300,3,FALSE)</f>
        <v>#N/A</v>
      </c>
      <c r="E171" s="89">
        <f t="shared" si="9"/>
        <v>2.09E-05</v>
      </c>
      <c r="O171" s="86">
        <f t="shared" si="10"/>
        <v>1.77E-05</v>
      </c>
      <c r="P171" s="84">
        <f>PROTOKOŁY!B169</f>
        <v>0</v>
      </c>
      <c r="R171" s="90">
        <f>PROTOKOŁY!P169</f>
        <v>0</v>
      </c>
      <c r="S171" s="90">
        <f t="shared" si="11"/>
        <v>0</v>
      </c>
      <c r="T171" s="84">
        <v>1.77E-05</v>
      </c>
      <c r="U171" s="91">
        <v>168</v>
      </c>
    </row>
    <row r="172" spans="2:21" ht="12.75">
      <c r="B172" s="78">
        <v>169</v>
      </c>
      <c r="C172" s="79">
        <f t="shared" si="8"/>
        <v>0</v>
      </c>
      <c r="D172" s="80" t="e">
        <f>VLOOKUP(C172,PROTOKOŁY!$B$2:$D$300,3,FALSE)</f>
        <v>#N/A</v>
      </c>
      <c r="E172" s="89">
        <f t="shared" si="9"/>
        <v>2.08E-05</v>
      </c>
      <c r="O172" s="86">
        <f t="shared" si="10"/>
        <v>1.78E-05</v>
      </c>
      <c r="P172" s="84">
        <f>PROTOKOŁY!B170</f>
        <v>0</v>
      </c>
      <c r="R172" s="90">
        <f>PROTOKOŁY!P170</f>
        <v>0</v>
      </c>
      <c r="S172" s="90">
        <f t="shared" si="11"/>
        <v>0</v>
      </c>
      <c r="T172" s="84">
        <v>1.78E-05</v>
      </c>
      <c r="U172" s="91">
        <v>169</v>
      </c>
    </row>
    <row r="173" spans="2:21" ht="12.75">
      <c r="B173" s="78">
        <v>170</v>
      </c>
      <c r="C173" s="79">
        <f t="shared" si="8"/>
        <v>0</v>
      </c>
      <c r="D173" s="80" t="e">
        <f>VLOOKUP(C173,PROTOKOŁY!$B$2:$D$300,3,FALSE)</f>
        <v>#N/A</v>
      </c>
      <c r="E173" s="89">
        <f t="shared" si="9"/>
        <v>2.07E-05</v>
      </c>
      <c r="O173" s="86">
        <f t="shared" si="10"/>
        <v>1.79E-05</v>
      </c>
      <c r="P173" s="84">
        <f>PROTOKOŁY!B171</f>
        <v>0</v>
      </c>
      <c r="R173" s="90">
        <f>PROTOKOŁY!P171</f>
        <v>0</v>
      </c>
      <c r="S173" s="90">
        <f t="shared" si="11"/>
        <v>0</v>
      </c>
      <c r="T173" s="84">
        <v>1.79E-05</v>
      </c>
      <c r="U173" s="91">
        <v>170</v>
      </c>
    </row>
    <row r="174" spans="2:21" ht="12.75">
      <c r="B174" s="78">
        <v>171</v>
      </c>
      <c r="C174" s="79">
        <f t="shared" si="8"/>
        <v>0</v>
      </c>
      <c r="D174" s="80" t="e">
        <f>VLOOKUP(C174,PROTOKOŁY!$B$2:$D$300,3,FALSE)</f>
        <v>#N/A</v>
      </c>
      <c r="E174" s="89">
        <f t="shared" si="9"/>
        <v>2.06E-05</v>
      </c>
      <c r="O174" s="86">
        <f t="shared" si="10"/>
        <v>1.8E-05</v>
      </c>
      <c r="P174" s="84">
        <f>PROTOKOŁY!B172</f>
        <v>0</v>
      </c>
      <c r="R174" s="90">
        <f>PROTOKOŁY!P172</f>
        <v>0</v>
      </c>
      <c r="S174" s="90">
        <f t="shared" si="11"/>
        <v>0</v>
      </c>
      <c r="T174" s="84">
        <v>1.8E-05</v>
      </c>
      <c r="U174" s="91">
        <v>171</v>
      </c>
    </row>
    <row r="175" spans="2:21" ht="12.75">
      <c r="B175" s="78">
        <v>172</v>
      </c>
      <c r="C175" s="79">
        <f t="shared" si="8"/>
        <v>0</v>
      </c>
      <c r="D175" s="80" t="e">
        <f>VLOOKUP(C175,PROTOKOŁY!$B$2:$D$300,3,FALSE)</f>
        <v>#N/A</v>
      </c>
      <c r="E175" s="89">
        <f t="shared" si="9"/>
        <v>2.05E-05</v>
      </c>
      <c r="O175" s="86">
        <f t="shared" si="10"/>
        <v>1.81E-05</v>
      </c>
      <c r="P175" s="84">
        <f>PROTOKOŁY!B173</f>
        <v>0</v>
      </c>
      <c r="R175" s="90">
        <f>PROTOKOŁY!P173</f>
        <v>0</v>
      </c>
      <c r="S175" s="90">
        <f t="shared" si="11"/>
        <v>0</v>
      </c>
      <c r="T175" s="84">
        <v>1.81E-05</v>
      </c>
      <c r="U175" s="91">
        <v>172</v>
      </c>
    </row>
    <row r="176" spans="2:21" ht="12.75">
      <c r="B176" s="78">
        <v>173</v>
      </c>
      <c r="C176" s="79">
        <f t="shared" si="8"/>
        <v>0</v>
      </c>
      <c r="D176" s="80" t="e">
        <f>VLOOKUP(C176,PROTOKOŁY!$B$2:$D$300,3,FALSE)</f>
        <v>#N/A</v>
      </c>
      <c r="E176" s="89">
        <f t="shared" si="9"/>
        <v>2.04E-05</v>
      </c>
      <c r="O176" s="86">
        <f t="shared" si="10"/>
        <v>1.82E-05</v>
      </c>
      <c r="P176" s="84">
        <f>PROTOKOŁY!B174</f>
        <v>0</v>
      </c>
      <c r="R176" s="90">
        <f>PROTOKOŁY!P174</f>
        <v>0</v>
      </c>
      <c r="S176" s="90">
        <f t="shared" si="11"/>
        <v>0</v>
      </c>
      <c r="T176" s="84">
        <v>1.82E-05</v>
      </c>
      <c r="U176" s="91">
        <v>173</v>
      </c>
    </row>
    <row r="177" spans="2:21" ht="12.75">
      <c r="B177" s="78">
        <v>174</v>
      </c>
      <c r="C177" s="79">
        <f t="shared" si="8"/>
        <v>0</v>
      </c>
      <c r="D177" s="80" t="e">
        <f>VLOOKUP(C177,PROTOKOŁY!$B$2:$D$300,3,FALSE)</f>
        <v>#N/A</v>
      </c>
      <c r="E177" s="89">
        <f t="shared" si="9"/>
        <v>2.03E-05</v>
      </c>
      <c r="O177" s="86">
        <f t="shared" si="10"/>
        <v>1.83E-05</v>
      </c>
      <c r="P177" s="84">
        <f>PROTOKOŁY!B175</f>
        <v>0</v>
      </c>
      <c r="R177" s="90">
        <f>PROTOKOŁY!P175</f>
        <v>0</v>
      </c>
      <c r="S177" s="90">
        <f t="shared" si="11"/>
        <v>0</v>
      </c>
      <c r="T177" s="84">
        <v>1.83E-05</v>
      </c>
      <c r="U177" s="91">
        <v>174</v>
      </c>
    </row>
    <row r="178" spans="2:21" ht="12.75">
      <c r="B178" s="78">
        <v>175</v>
      </c>
      <c r="C178" s="79">
        <f t="shared" si="8"/>
        <v>0</v>
      </c>
      <c r="D178" s="80" t="e">
        <f>VLOOKUP(C178,PROTOKOŁY!$B$2:$D$300,3,FALSE)</f>
        <v>#N/A</v>
      </c>
      <c r="E178" s="89">
        <f t="shared" si="9"/>
        <v>2.02E-05</v>
      </c>
      <c r="O178" s="86">
        <f t="shared" si="10"/>
        <v>1.84E-05</v>
      </c>
      <c r="P178" s="84">
        <f>PROTOKOŁY!B176</f>
        <v>0</v>
      </c>
      <c r="R178" s="90">
        <f>PROTOKOŁY!P176</f>
        <v>0</v>
      </c>
      <c r="S178" s="90">
        <f t="shared" si="11"/>
        <v>0</v>
      </c>
      <c r="T178" s="84">
        <v>1.84E-05</v>
      </c>
      <c r="U178" s="91">
        <v>175</v>
      </c>
    </row>
    <row r="179" spans="2:21" ht="12.75">
      <c r="B179" s="78">
        <v>176</v>
      </c>
      <c r="C179" s="79">
        <f t="shared" si="8"/>
        <v>0</v>
      </c>
      <c r="D179" s="80" t="e">
        <f>VLOOKUP(C179,PROTOKOŁY!$B$2:$D$300,3,FALSE)</f>
        <v>#N/A</v>
      </c>
      <c r="E179" s="89">
        <f t="shared" si="9"/>
        <v>2.01E-05</v>
      </c>
      <c r="O179" s="86">
        <f t="shared" si="10"/>
        <v>1.85E-05</v>
      </c>
      <c r="P179" s="84">
        <f>PROTOKOŁY!B177</f>
        <v>0</v>
      </c>
      <c r="R179" s="90">
        <f>PROTOKOŁY!P177</f>
        <v>0</v>
      </c>
      <c r="S179" s="90">
        <f t="shared" si="11"/>
        <v>0</v>
      </c>
      <c r="T179" s="84">
        <v>1.85E-05</v>
      </c>
      <c r="U179" s="91">
        <v>176</v>
      </c>
    </row>
    <row r="180" spans="2:21" ht="12.75">
      <c r="B180" s="78">
        <v>177</v>
      </c>
      <c r="C180" s="79">
        <f t="shared" si="8"/>
        <v>0</v>
      </c>
      <c r="D180" s="80" t="e">
        <f>VLOOKUP(C180,PROTOKOŁY!$B$2:$D$300,3,FALSE)</f>
        <v>#N/A</v>
      </c>
      <c r="E180" s="89">
        <f t="shared" si="9"/>
        <v>1.9999999999999998E-05</v>
      </c>
      <c r="O180" s="86">
        <f t="shared" si="10"/>
        <v>1.86E-05</v>
      </c>
      <c r="P180" s="84">
        <f>PROTOKOŁY!B178</f>
        <v>0</v>
      </c>
      <c r="R180" s="90">
        <f>PROTOKOŁY!P178</f>
        <v>0</v>
      </c>
      <c r="S180" s="90">
        <f t="shared" si="11"/>
        <v>0</v>
      </c>
      <c r="T180" s="84">
        <v>1.86E-05</v>
      </c>
      <c r="U180" s="91">
        <v>177</v>
      </c>
    </row>
    <row r="181" spans="2:21" ht="12.75">
      <c r="B181" s="78">
        <v>178</v>
      </c>
      <c r="C181" s="79">
        <f t="shared" si="8"/>
        <v>0</v>
      </c>
      <c r="D181" s="80" t="e">
        <f>VLOOKUP(C181,PROTOKOŁY!$B$2:$D$300,3,FALSE)</f>
        <v>#N/A</v>
      </c>
      <c r="E181" s="89">
        <f t="shared" si="9"/>
        <v>1.99E-05</v>
      </c>
      <c r="O181" s="86">
        <f t="shared" si="10"/>
        <v>1.87E-05</v>
      </c>
      <c r="P181" s="84">
        <f>PROTOKOŁY!B179</f>
        <v>0</v>
      </c>
      <c r="R181" s="90">
        <f>PROTOKOŁY!P179</f>
        <v>0</v>
      </c>
      <c r="S181" s="90">
        <f t="shared" si="11"/>
        <v>0</v>
      </c>
      <c r="T181" s="84">
        <v>1.87E-05</v>
      </c>
      <c r="U181" s="91">
        <v>178</v>
      </c>
    </row>
    <row r="182" spans="2:21" ht="12.75">
      <c r="B182" s="78">
        <v>179</v>
      </c>
      <c r="C182" s="79">
        <f t="shared" si="8"/>
        <v>0</v>
      </c>
      <c r="D182" s="80" t="e">
        <f>VLOOKUP(C182,PROTOKOŁY!$B$2:$D$300,3,FALSE)</f>
        <v>#N/A</v>
      </c>
      <c r="E182" s="89">
        <f t="shared" si="9"/>
        <v>1.98E-05</v>
      </c>
      <c r="O182" s="86">
        <f t="shared" si="10"/>
        <v>1.88E-05</v>
      </c>
      <c r="P182" s="84">
        <f>PROTOKOŁY!B180</f>
        <v>0</v>
      </c>
      <c r="R182" s="90">
        <f>PROTOKOŁY!P180</f>
        <v>0</v>
      </c>
      <c r="S182" s="90">
        <f t="shared" si="11"/>
        <v>0</v>
      </c>
      <c r="T182" s="84">
        <v>1.88E-05</v>
      </c>
      <c r="U182" s="91">
        <v>179</v>
      </c>
    </row>
    <row r="183" spans="2:21" ht="12.75">
      <c r="B183" s="78">
        <v>180</v>
      </c>
      <c r="C183" s="79">
        <f t="shared" si="8"/>
        <v>0</v>
      </c>
      <c r="D183" s="80" t="e">
        <f>VLOOKUP(C183,PROTOKOŁY!$B$2:$D$300,3,FALSE)</f>
        <v>#N/A</v>
      </c>
      <c r="E183" s="89">
        <f t="shared" si="9"/>
        <v>1.97E-05</v>
      </c>
      <c r="O183" s="86">
        <f t="shared" si="10"/>
        <v>1.89E-05</v>
      </c>
      <c r="P183" s="84">
        <f>PROTOKOŁY!B181</f>
        <v>0</v>
      </c>
      <c r="R183" s="90">
        <f>PROTOKOŁY!P181</f>
        <v>0</v>
      </c>
      <c r="S183" s="90">
        <f t="shared" si="11"/>
        <v>0</v>
      </c>
      <c r="T183" s="84">
        <v>1.89E-05</v>
      </c>
      <c r="U183" s="91">
        <v>180</v>
      </c>
    </row>
    <row r="184" spans="2:21" ht="12.75">
      <c r="B184" s="78">
        <v>181</v>
      </c>
      <c r="C184" s="79">
        <f t="shared" si="8"/>
        <v>0</v>
      </c>
      <c r="D184" s="80" t="e">
        <f>VLOOKUP(C184,PROTOKOŁY!$B$2:$D$300,3,FALSE)</f>
        <v>#N/A</v>
      </c>
      <c r="E184" s="89">
        <f t="shared" si="9"/>
        <v>1.96E-05</v>
      </c>
      <c r="O184" s="86">
        <f t="shared" si="10"/>
        <v>1.9E-05</v>
      </c>
      <c r="P184" s="84">
        <f>PROTOKOŁY!B182</f>
        <v>0</v>
      </c>
      <c r="R184" s="90">
        <f>PROTOKOŁY!P182</f>
        <v>0</v>
      </c>
      <c r="S184" s="90">
        <f t="shared" si="11"/>
        <v>0</v>
      </c>
      <c r="T184" s="84">
        <v>1.9E-05</v>
      </c>
      <c r="U184" s="91">
        <v>181</v>
      </c>
    </row>
    <row r="185" spans="2:21" ht="12.75">
      <c r="B185" s="78">
        <v>182</v>
      </c>
      <c r="C185" s="79">
        <f t="shared" si="8"/>
        <v>0</v>
      </c>
      <c r="D185" s="80" t="e">
        <f>VLOOKUP(C185,PROTOKOŁY!$B$2:$D$300,3,FALSE)</f>
        <v>#N/A</v>
      </c>
      <c r="E185" s="89">
        <f t="shared" si="9"/>
        <v>1.95E-05</v>
      </c>
      <c r="O185" s="86">
        <f t="shared" si="10"/>
        <v>1.91E-05</v>
      </c>
      <c r="P185" s="84">
        <f>PROTOKOŁY!B183</f>
        <v>0</v>
      </c>
      <c r="R185" s="90">
        <f>PROTOKOŁY!P183</f>
        <v>0</v>
      </c>
      <c r="S185" s="90">
        <f t="shared" si="11"/>
        <v>0</v>
      </c>
      <c r="T185" s="84">
        <v>1.91E-05</v>
      </c>
      <c r="U185" s="91">
        <v>182</v>
      </c>
    </row>
    <row r="186" spans="2:21" ht="12.75">
      <c r="B186" s="78">
        <v>183</v>
      </c>
      <c r="C186" s="79">
        <f t="shared" si="8"/>
        <v>0</v>
      </c>
      <c r="D186" s="80" t="e">
        <f>VLOOKUP(C186,PROTOKOŁY!$B$2:$D$300,3,FALSE)</f>
        <v>#N/A</v>
      </c>
      <c r="E186" s="89">
        <f t="shared" si="9"/>
        <v>1.94E-05</v>
      </c>
      <c r="O186" s="86">
        <f t="shared" si="10"/>
        <v>1.92E-05</v>
      </c>
      <c r="P186" s="84">
        <f>PROTOKOŁY!B184</f>
        <v>0</v>
      </c>
      <c r="R186" s="90">
        <f>PROTOKOŁY!P184</f>
        <v>0</v>
      </c>
      <c r="S186" s="90">
        <f t="shared" si="11"/>
        <v>0</v>
      </c>
      <c r="T186" s="84">
        <v>1.92E-05</v>
      </c>
      <c r="U186" s="91">
        <v>183</v>
      </c>
    </row>
    <row r="187" spans="2:21" ht="12.75">
      <c r="B187" s="78">
        <v>184</v>
      </c>
      <c r="C187" s="79">
        <f t="shared" si="8"/>
        <v>0</v>
      </c>
      <c r="D187" s="80" t="e">
        <f>VLOOKUP(C187,PROTOKOŁY!$B$2:$D$300,3,FALSE)</f>
        <v>#N/A</v>
      </c>
      <c r="E187" s="89">
        <f t="shared" si="9"/>
        <v>1.9299999999999998E-05</v>
      </c>
      <c r="O187" s="86">
        <f t="shared" si="10"/>
        <v>1.9299999999999998E-05</v>
      </c>
      <c r="P187" s="84">
        <f>PROTOKOŁY!B185</f>
        <v>0</v>
      </c>
      <c r="R187" s="90">
        <f>PROTOKOŁY!P185</f>
        <v>0</v>
      </c>
      <c r="S187" s="90">
        <f t="shared" si="11"/>
        <v>0</v>
      </c>
      <c r="T187" s="84">
        <v>1.9299999999999998E-05</v>
      </c>
      <c r="U187" s="91">
        <v>184</v>
      </c>
    </row>
    <row r="188" spans="2:21" ht="12.75">
      <c r="B188" s="78">
        <v>185</v>
      </c>
      <c r="C188" s="79">
        <f t="shared" si="8"/>
        <v>0</v>
      </c>
      <c r="D188" s="80" t="e">
        <f>VLOOKUP(C188,PROTOKOŁY!$B$2:$D$300,3,FALSE)</f>
        <v>#N/A</v>
      </c>
      <c r="E188" s="89">
        <f t="shared" si="9"/>
        <v>1.92E-05</v>
      </c>
      <c r="O188" s="86">
        <f t="shared" si="10"/>
        <v>1.94E-05</v>
      </c>
      <c r="P188" s="84">
        <f>PROTOKOŁY!B186</f>
        <v>0</v>
      </c>
      <c r="R188" s="90">
        <f>PROTOKOŁY!P186</f>
        <v>0</v>
      </c>
      <c r="S188" s="90">
        <f t="shared" si="11"/>
        <v>0</v>
      </c>
      <c r="T188" s="84">
        <v>1.94E-05</v>
      </c>
      <c r="U188" s="91">
        <v>185</v>
      </c>
    </row>
    <row r="189" spans="2:21" ht="12.75">
      <c r="B189" s="78">
        <v>186</v>
      </c>
      <c r="C189" s="79">
        <f t="shared" si="8"/>
        <v>0</v>
      </c>
      <c r="D189" s="80" t="e">
        <f>VLOOKUP(C189,PROTOKOŁY!$B$2:$D$300,3,FALSE)</f>
        <v>#N/A</v>
      </c>
      <c r="E189" s="89">
        <f t="shared" si="9"/>
        <v>1.91E-05</v>
      </c>
      <c r="O189" s="86">
        <f t="shared" si="10"/>
        <v>1.95E-05</v>
      </c>
      <c r="P189" s="84">
        <f>PROTOKOŁY!B187</f>
        <v>0</v>
      </c>
      <c r="R189" s="90">
        <f>PROTOKOŁY!P187</f>
        <v>0</v>
      </c>
      <c r="S189" s="90">
        <f t="shared" si="11"/>
        <v>0</v>
      </c>
      <c r="T189" s="84">
        <v>1.95E-05</v>
      </c>
      <c r="U189" s="91">
        <v>186</v>
      </c>
    </row>
    <row r="190" spans="2:21" ht="12.75">
      <c r="B190" s="78">
        <v>187</v>
      </c>
      <c r="C190" s="79">
        <f t="shared" si="8"/>
        <v>0</v>
      </c>
      <c r="D190" s="80" t="e">
        <f>VLOOKUP(C190,PROTOKOŁY!$B$2:$D$300,3,FALSE)</f>
        <v>#N/A</v>
      </c>
      <c r="E190" s="89">
        <f t="shared" si="9"/>
        <v>1.9E-05</v>
      </c>
      <c r="O190" s="86">
        <f t="shared" si="10"/>
        <v>1.96E-05</v>
      </c>
      <c r="P190" s="84">
        <f>PROTOKOŁY!B188</f>
        <v>0</v>
      </c>
      <c r="R190" s="90">
        <f>PROTOKOŁY!P188</f>
        <v>0</v>
      </c>
      <c r="S190" s="90">
        <f t="shared" si="11"/>
        <v>0</v>
      </c>
      <c r="T190" s="84">
        <v>1.96E-05</v>
      </c>
      <c r="U190" s="91">
        <v>187</v>
      </c>
    </row>
    <row r="191" spans="2:21" ht="12.75">
      <c r="B191" s="78">
        <v>188</v>
      </c>
      <c r="C191" s="79">
        <f t="shared" si="8"/>
        <v>0</v>
      </c>
      <c r="D191" s="80" t="e">
        <f>VLOOKUP(C191,PROTOKOŁY!$B$2:$D$300,3,FALSE)</f>
        <v>#N/A</v>
      </c>
      <c r="E191" s="89">
        <f t="shared" si="9"/>
        <v>1.89E-05</v>
      </c>
      <c r="O191" s="86">
        <f t="shared" si="10"/>
        <v>1.97E-05</v>
      </c>
      <c r="P191" s="84">
        <f>PROTOKOŁY!B189</f>
        <v>0</v>
      </c>
      <c r="R191" s="90">
        <f>PROTOKOŁY!P189</f>
        <v>0</v>
      </c>
      <c r="S191" s="90">
        <f t="shared" si="11"/>
        <v>0</v>
      </c>
      <c r="T191" s="84">
        <v>1.97E-05</v>
      </c>
      <c r="U191" s="91">
        <v>188</v>
      </c>
    </row>
    <row r="192" spans="2:21" ht="12.75">
      <c r="B192" s="78">
        <v>189</v>
      </c>
      <c r="C192" s="79">
        <f t="shared" si="8"/>
        <v>0</v>
      </c>
      <c r="D192" s="80" t="e">
        <f>VLOOKUP(C192,PROTOKOŁY!$B$2:$D$300,3,FALSE)</f>
        <v>#N/A</v>
      </c>
      <c r="E192" s="89">
        <f t="shared" si="9"/>
        <v>1.88E-05</v>
      </c>
      <c r="O192" s="86">
        <f t="shared" si="10"/>
        <v>1.98E-05</v>
      </c>
      <c r="P192" s="84">
        <f>PROTOKOŁY!B190</f>
        <v>0</v>
      </c>
      <c r="R192" s="90">
        <f>PROTOKOŁY!P190</f>
        <v>0</v>
      </c>
      <c r="S192" s="90">
        <f t="shared" si="11"/>
        <v>0</v>
      </c>
      <c r="T192" s="84">
        <v>1.98E-05</v>
      </c>
      <c r="U192" s="91">
        <v>189</v>
      </c>
    </row>
    <row r="193" spans="2:21" ht="12.75">
      <c r="B193" s="78">
        <v>190</v>
      </c>
      <c r="C193" s="79">
        <f t="shared" si="8"/>
        <v>0</v>
      </c>
      <c r="D193" s="80" t="e">
        <f>VLOOKUP(C193,PROTOKOŁY!$B$2:$D$300,3,FALSE)</f>
        <v>#N/A</v>
      </c>
      <c r="E193" s="89">
        <f t="shared" si="9"/>
        <v>1.87E-05</v>
      </c>
      <c r="O193" s="86">
        <f t="shared" si="10"/>
        <v>1.99E-05</v>
      </c>
      <c r="P193" s="84">
        <f>PROTOKOŁY!B191</f>
        <v>0</v>
      </c>
      <c r="R193" s="90">
        <f>PROTOKOŁY!P191</f>
        <v>0</v>
      </c>
      <c r="S193" s="90">
        <f t="shared" si="11"/>
        <v>0</v>
      </c>
      <c r="T193" s="84">
        <v>1.99E-05</v>
      </c>
      <c r="U193" s="91">
        <v>190</v>
      </c>
    </row>
    <row r="194" spans="2:21" ht="12.75">
      <c r="B194" s="78">
        <v>191</v>
      </c>
      <c r="C194" s="79">
        <f t="shared" si="8"/>
        <v>0</v>
      </c>
      <c r="D194" s="80" t="e">
        <f>VLOOKUP(C194,PROTOKOŁY!$B$2:$D$300,3,FALSE)</f>
        <v>#N/A</v>
      </c>
      <c r="E194" s="89">
        <f t="shared" si="9"/>
        <v>1.86E-05</v>
      </c>
      <c r="O194" s="86">
        <f t="shared" si="10"/>
        <v>1.9999999999999998E-05</v>
      </c>
      <c r="P194" s="84">
        <f>PROTOKOŁY!B192</f>
        <v>0</v>
      </c>
      <c r="R194" s="90">
        <f>PROTOKOŁY!P192</f>
        <v>0</v>
      </c>
      <c r="S194" s="90">
        <f t="shared" si="11"/>
        <v>0</v>
      </c>
      <c r="T194" s="84">
        <v>1.9999999999999998E-05</v>
      </c>
      <c r="U194" s="91">
        <v>191</v>
      </c>
    </row>
    <row r="195" spans="2:21" ht="12.75">
      <c r="B195" s="78">
        <v>192</v>
      </c>
      <c r="C195" s="79">
        <f t="shared" si="8"/>
        <v>0</v>
      </c>
      <c r="D195" s="80" t="e">
        <f>VLOOKUP(C195,PROTOKOŁY!$B$2:$D$300,3,FALSE)</f>
        <v>#N/A</v>
      </c>
      <c r="E195" s="89">
        <f t="shared" si="9"/>
        <v>1.85E-05</v>
      </c>
      <c r="O195" s="86">
        <f t="shared" si="10"/>
        <v>2.01E-05</v>
      </c>
      <c r="P195" s="84">
        <f>PROTOKOŁY!B193</f>
        <v>0</v>
      </c>
      <c r="R195" s="90">
        <f>PROTOKOŁY!P193</f>
        <v>0</v>
      </c>
      <c r="S195" s="90">
        <f t="shared" si="11"/>
        <v>0</v>
      </c>
      <c r="T195" s="84">
        <v>2.01E-05</v>
      </c>
      <c r="U195" s="91">
        <v>192</v>
      </c>
    </row>
    <row r="196" spans="2:21" ht="12.75">
      <c r="B196" s="78">
        <v>193</v>
      </c>
      <c r="C196" s="79">
        <f aca="true" t="shared" si="12" ref="C196:C260">VLOOKUP(E196,O$4:P$260,2,FALSE)</f>
        <v>0</v>
      </c>
      <c r="D196" s="80" t="e">
        <f>VLOOKUP(C196,PROTOKOŁY!$B$2:$D$300,3,FALSE)</f>
        <v>#N/A</v>
      </c>
      <c r="E196" s="89">
        <f t="shared" si="9"/>
        <v>1.84E-05</v>
      </c>
      <c r="O196" s="86">
        <f t="shared" si="10"/>
        <v>2.02E-05</v>
      </c>
      <c r="P196" s="84">
        <f>PROTOKOŁY!B194</f>
        <v>0</v>
      </c>
      <c r="R196" s="90">
        <f>PROTOKOŁY!P194</f>
        <v>0</v>
      </c>
      <c r="S196" s="90">
        <f t="shared" si="11"/>
        <v>0</v>
      </c>
      <c r="T196" s="84">
        <v>2.02E-05</v>
      </c>
      <c r="U196" s="91">
        <v>193</v>
      </c>
    </row>
    <row r="197" spans="2:21" ht="12.75">
      <c r="B197" s="78">
        <v>194</v>
      </c>
      <c r="C197" s="79">
        <f t="shared" si="12"/>
        <v>0</v>
      </c>
      <c r="D197" s="80" t="e">
        <f>VLOOKUP(C197,PROTOKOŁY!$B$2:$D$300,3,FALSE)</f>
        <v>#N/A</v>
      </c>
      <c r="E197" s="89">
        <f aca="true" t="shared" si="13" ref="E197:E260">LARGE(O$4:O$260,U197)</f>
        <v>1.83E-05</v>
      </c>
      <c r="O197" s="86">
        <f aca="true" t="shared" si="14" ref="O197:O260">S197+T197</f>
        <v>2.03E-05</v>
      </c>
      <c r="P197" s="84">
        <f>PROTOKOŁY!B195</f>
        <v>0</v>
      </c>
      <c r="R197" s="90">
        <f>PROTOKOŁY!P195</f>
        <v>0</v>
      </c>
      <c r="S197" s="90">
        <f aca="true" t="shared" si="15" ref="S197:S260">IF(R197&gt;400,0,R197)</f>
        <v>0</v>
      </c>
      <c r="T197" s="84">
        <v>2.03E-05</v>
      </c>
      <c r="U197" s="91">
        <v>194</v>
      </c>
    </row>
    <row r="198" spans="2:21" ht="12.75">
      <c r="B198" s="78">
        <v>195</v>
      </c>
      <c r="C198" s="79">
        <f t="shared" si="12"/>
        <v>0</v>
      </c>
      <c r="D198" s="80" t="e">
        <f>VLOOKUP(C198,PROTOKOŁY!$B$2:$D$300,3,FALSE)</f>
        <v>#N/A</v>
      </c>
      <c r="E198" s="89">
        <f t="shared" si="13"/>
        <v>1.82E-05</v>
      </c>
      <c r="O198" s="86">
        <f t="shared" si="14"/>
        <v>2.04E-05</v>
      </c>
      <c r="P198" s="84">
        <f>PROTOKOŁY!B196</f>
        <v>0</v>
      </c>
      <c r="R198" s="90">
        <f>PROTOKOŁY!P196</f>
        <v>0</v>
      </c>
      <c r="S198" s="90">
        <f t="shared" si="15"/>
        <v>0</v>
      </c>
      <c r="T198" s="84">
        <v>2.04E-05</v>
      </c>
      <c r="U198" s="91">
        <v>195</v>
      </c>
    </row>
    <row r="199" spans="2:21" ht="12.75">
      <c r="B199" s="78">
        <v>196</v>
      </c>
      <c r="C199" s="79">
        <f t="shared" si="12"/>
        <v>0</v>
      </c>
      <c r="D199" s="80" t="e">
        <f>VLOOKUP(C199,PROTOKOŁY!$B$2:$D$300,3,FALSE)</f>
        <v>#N/A</v>
      </c>
      <c r="E199" s="89">
        <f t="shared" si="13"/>
        <v>1.81E-05</v>
      </c>
      <c r="O199" s="86">
        <f t="shared" si="14"/>
        <v>2.05E-05</v>
      </c>
      <c r="P199" s="84">
        <f>PROTOKOŁY!B197</f>
        <v>0</v>
      </c>
      <c r="R199" s="90">
        <f>PROTOKOŁY!P197</f>
        <v>0</v>
      </c>
      <c r="S199" s="90">
        <f t="shared" si="15"/>
        <v>0</v>
      </c>
      <c r="T199" s="84">
        <v>2.05E-05</v>
      </c>
      <c r="U199" s="91">
        <v>196</v>
      </c>
    </row>
    <row r="200" spans="2:21" ht="12.75">
      <c r="B200" s="78">
        <v>197</v>
      </c>
      <c r="C200" s="79">
        <f t="shared" si="12"/>
        <v>0</v>
      </c>
      <c r="D200" s="80" t="e">
        <f>VLOOKUP(C200,PROTOKOŁY!$B$2:$D$300,3,FALSE)</f>
        <v>#N/A</v>
      </c>
      <c r="E200" s="89">
        <f t="shared" si="13"/>
        <v>1.8E-05</v>
      </c>
      <c r="O200" s="86">
        <f t="shared" si="14"/>
        <v>2.06E-05</v>
      </c>
      <c r="P200" s="84">
        <f>PROTOKOŁY!B198</f>
        <v>0</v>
      </c>
      <c r="R200" s="90">
        <f>PROTOKOŁY!P198</f>
        <v>0</v>
      </c>
      <c r="S200" s="90">
        <f t="shared" si="15"/>
        <v>0</v>
      </c>
      <c r="T200" s="84">
        <v>2.06E-05</v>
      </c>
      <c r="U200" s="91">
        <v>197</v>
      </c>
    </row>
    <row r="201" spans="2:21" ht="12.75">
      <c r="B201" s="78">
        <v>198</v>
      </c>
      <c r="C201" s="79">
        <f t="shared" si="12"/>
        <v>0</v>
      </c>
      <c r="D201" s="80" t="e">
        <f>VLOOKUP(C201,PROTOKOŁY!$B$2:$D$300,3,FALSE)</f>
        <v>#N/A</v>
      </c>
      <c r="E201" s="89">
        <f t="shared" si="13"/>
        <v>1.79E-05</v>
      </c>
      <c r="O201" s="86">
        <f t="shared" si="14"/>
        <v>2.07E-05</v>
      </c>
      <c r="P201" s="84">
        <f>PROTOKOŁY!B199</f>
        <v>0</v>
      </c>
      <c r="R201" s="90">
        <f>PROTOKOŁY!P199</f>
        <v>0</v>
      </c>
      <c r="S201" s="90">
        <f t="shared" si="15"/>
        <v>0</v>
      </c>
      <c r="T201" s="84">
        <v>2.07E-05</v>
      </c>
      <c r="U201" s="91">
        <v>198</v>
      </c>
    </row>
    <row r="202" spans="2:21" ht="12.75">
      <c r="B202" s="78">
        <v>199</v>
      </c>
      <c r="C202" s="79">
        <f t="shared" si="12"/>
        <v>0</v>
      </c>
      <c r="D202" s="80" t="e">
        <f>VLOOKUP(C202,PROTOKOŁY!$B$2:$D$300,3,FALSE)</f>
        <v>#N/A</v>
      </c>
      <c r="E202" s="89">
        <f t="shared" si="13"/>
        <v>1.78E-05</v>
      </c>
      <c r="O202" s="86">
        <f t="shared" si="14"/>
        <v>2.08E-05</v>
      </c>
      <c r="P202" s="84">
        <f>PROTOKOŁY!B200</f>
        <v>0</v>
      </c>
      <c r="R202" s="90">
        <f>PROTOKOŁY!P200</f>
        <v>0</v>
      </c>
      <c r="S202" s="90">
        <f t="shared" si="15"/>
        <v>0</v>
      </c>
      <c r="T202" s="84">
        <v>2.08E-05</v>
      </c>
      <c r="U202" s="91">
        <v>199</v>
      </c>
    </row>
    <row r="203" spans="2:21" ht="12.75">
      <c r="B203" s="78">
        <v>200</v>
      </c>
      <c r="C203" s="79">
        <f t="shared" si="12"/>
        <v>0</v>
      </c>
      <c r="D203" s="80" t="e">
        <f>VLOOKUP(C203,PROTOKOŁY!$B$2:$D$300,3,FALSE)</f>
        <v>#N/A</v>
      </c>
      <c r="E203" s="89">
        <f t="shared" si="13"/>
        <v>1.77E-05</v>
      </c>
      <c r="O203" s="86">
        <f t="shared" si="14"/>
        <v>2.09E-05</v>
      </c>
      <c r="P203" s="84">
        <f>PROTOKOŁY!B201</f>
        <v>0</v>
      </c>
      <c r="R203" s="90">
        <f>PROTOKOŁY!P201</f>
        <v>0</v>
      </c>
      <c r="S203" s="90">
        <f t="shared" si="15"/>
        <v>0</v>
      </c>
      <c r="T203" s="84">
        <v>2.09E-05</v>
      </c>
      <c r="U203" s="91">
        <v>200</v>
      </c>
    </row>
    <row r="204" spans="2:21" ht="12.75">
      <c r="B204" s="78">
        <v>201</v>
      </c>
      <c r="C204" s="79">
        <f t="shared" si="12"/>
        <v>0</v>
      </c>
      <c r="D204" s="80" t="e">
        <f>VLOOKUP(C204,PROTOKOŁY!$B$2:$D$300,3,FALSE)</f>
        <v>#N/A</v>
      </c>
      <c r="E204" s="89">
        <f t="shared" si="13"/>
        <v>1.76E-05</v>
      </c>
      <c r="O204" s="86">
        <f t="shared" si="14"/>
        <v>2.1E-05</v>
      </c>
      <c r="P204" s="84">
        <f>PROTOKOŁY!B202</f>
        <v>0</v>
      </c>
      <c r="R204" s="90">
        <f>PROTOKOŁY!P202</f>
        <v>0</v>
      </c>
      <c r="S204" s="90">
        <f t="shared" si="15"/>
        <v>0</v>
      </c>
      <c r="T204" s="84">
        <v>2.1E-05</v>
      </c>
      <c r="U204" s="91">
        <v>201</v>
      </c>
    </row>
    <row r="205" spans="2:21" ht="12.75">
      <c r="B205" s="78">
        <v>202</v>
      </c>
      <c r="C205" s="79">
        <f t="shared" si="12"/>
        <v>0</v>
      </c>
      <c r="D205" s="80" t="e">
        <f>VLOOKUP(C205,PROTOKOŁY!$B$2:$D$300,3,FALSE)</f>
        <v>#N/A</v>
      </c>
      <c r="E205" s="89">
        <f t="shared" si="13"/>
        <v>1.75E-05</v>
      </c>
      <c r="O205" s="86">
        <f t="shared" si="14"/>
        <v>2.11E-05</v>
      </c>
      <c r="P205" s="84">
        <f>PROTOKOŁY!B203</f>
        <v>0</v>
      </c>
      <c r="R205" s="90">
        <f>PROTOKOŁY!P203</f>
        <v>0</v>
      </c>
      <c r="S205" s="90">
        <f t="shared" si="15"/>
        <v>0</v>
      </c>
      <c r="T205" s="84">
        <v>2.11E-05</v>
      </c>
      <c r="U205" s="91">
        <v>202</v>
      </c>
    </row>
    <row r="206" spans="2:21" ht="12.75">
      <c r="B206" s="78">
        <v>203</v>
      </c>
      <c r="C206" s="79">
        <f t="shared" si="12"/>
        <v>0</v>
      </c>
      <c r="D206" s="80" t="e">
        <f>VLOOKUP(C206,PROTOKOŁY!$B$2:$D$300,3,FALSE)</f>
        <v>#N/A</v>
      </c>
      <c r="E206" s="89">
        <f t="shared" si="13"/>
        <v>1.74E-05</v>
      </c>
      <c r="O206" s="86">
        <f t="shared" si="14"/>
        <v>2.12E-05</v>
      </c>
      <c r="P206" s="84">
        <f>PROTOKOŁY!B204</f>
        <v>0</v>
      </c>
      <c r="R206" s="90">
        <f>PROTOKOŁY!P204</f>
        <v>0</v>
      </c>
      <c r="S206" s="90">
        <f t="shared" si="15"/>
        <v>0</v>
      </c>
      <c r="T206" s="84">
        <v>2.12E-05</v>
      </c>
      <c r="U206" s="91">
        <v>203</v>
      </c>
    </row>
    <row r="207" spans="2:21" ht="12.75">
      <c r="B207" s="78">
        <v>204</v>
      </c>
      <c r="C207" s="79">
        <f t="shared" si="12"/>
        <v>0</v>
      </c>
      <c r="D207" s="80" t="e">
        <f>VLOOKUP(C207,PROTOKOŁY!$B$2:$D$300,3,FALSE)</f>
        <v>#N/A</v>
      </c>
      <c r="E207" s="89">
        <f t="shared" si="13"/>
        <v>1.73E-05</v>
      </c>
      <c r="O207" s="86">
        <f t="shared" si="14"/>
        <v>2.13E-05</v>
      </c>
      <c r="P207" s="84">
        <f>PROTOKOŁY!B205</f>
        <v>0</v>
      </c>
      <c r="R207" s="90">
        <f>PROTOKOŁY!P205</f>
        <v>0</v>
      </c>
      <c r="S207" s="90">
        <f t="shared" si="15"/>
        <v>0</v>
      </c>
      <c r="T207" s="84">
        <v>2.13E-05</v>
      </c>
      <c r="U207" s="91">
        <v>204</v>
      </c>
    </row>
    <row r="208" spans="2:21" ht="12.75">
      <c r="B208" s="78">
        <v>205</v>
      </c>
      <c r="C208" s="79">
        <f t="shared" si="12"/>
        <v>0</v>
      </c>
      <c r="D208" s="80" t="e">
        <f>VLOOKUP(C208,PROTOKOŁY!$B$2:$D$300,3,FALSE)</f>
        <v>#N/A</v>
      </c>
      <c r="E208" s="89">
        <f t="shared" si="13"/>
        <v>1.72E-05</v>
      </c>
      <c r="O208" s="86">
        <f t="shared" si="14"/>
        <v>2.14E-05</v>
      </c>
      <c r="P208" s="84">
        <f>PROTOKOŁY!B206</f>
        <v>0</v>
      </c>
      <c r="R208" s="90">
        <f>PROTOKOŁY!P206</f>
        <v>0</v>
      </c>
      <c r="S208" s="90">
        <f t="shared" si="15"/>
        <v>0</v>
      </c>
      <c r="T208" s="84">
        <v>2.14E-05</v>
      </c>
      <c r="U208" s="91">
        <v>205</v>
      </c>
    </row>
    <row r="209" spans="2:21" ht="12.75">
      <c r="B209" s="78">
        <v>206</v>
      </c>
      <c r="C209" s="79">
        <f t="shared" si="12"/>
        <v>0</v>
      </c>
      <c r="D209" s="80" t="e">
        <f>VLOOKUP(C209,PROTOKOŁY!$B$2:$D$300,3,FALSE)</f>
        <v>#N/A</v>
      </c>
      <c r="E209" s="89">
        <f t="shared" si="13"/>
        <v>1.71E-05</v>
      </c>
      <c r="O209" s="86">
        <f t="shared" si="14"/>
        <v>2.15E-05</v>
      </c>
      <c r="P209" s="84">
        <f>PROTOKOŁY!B207</f>
        <v>0</v>
      </c>
      <c r="R209" s="90">
        <f>PROTOKOŁY!P207</f>
        <v>0</v>
      </c>
      <c r="S209" s="90">
        <f t="shared" si="15"/>
        <v>0</v>
      </c>
      <c r="T209" s="84">
        <v>2.15E-05</v>
      </c>
      <c r="U209" s="91">
        <v>206</v>
      </c>
    </row>
    <row r="210" spans="2:21" ht="12.75">
      <c r="B210" s="78">
        <v>207</v>
      </c>
      <c r="C210" s="79">
        <f t="shared" si="12"/>
        <v>0</v>
      </c>
      <c r="D210" s="80" t="e">
        <f>VLOOKUP(C210,PROTOKOŁY!$B$2:$D$300,3,FALSE)</f>
        <v>#N/A</v>
      </c>
      <c r="E210" s="89">
        <f t="shared" si="13"/>
        <v>1.7E-05</v>
      </c>
      <c r="O210" s="86">
        <f t="shared" si="14"/>
        <v>2.16E-05</v>
      </c>
      <c r="P210" s="84">
        <f>PROTOKOŁY!B208</f>
        <v>0</v>
      </c>
      <c r="R210" s="90">
        <f>PROTOKOŁY!P208</f>
        <v>0</v>
      </c>
      <c r="S210" s="90">
        <f t="shared" si="15"/>
        <v>0</v>
      </c>
      <c r="T210" s="84">
        <v>2.16E-05</v>
      </c>
      <c r="U210" s="91">
        <v>207</v>
      </c>
    </row>
    <row r="211" spans="2:21" ht="12.75">
      <c r="B211" s="78">
        <v>208</v>
      </c>
      <c r="C211" s="79">
        <f t="shared" si="12"/>
        <v>0</v>
      </c>
      <c r="D211" s="80" t="e">
        <f>VLOOKUP(C211,PROTOKOŁY!$B$2:$D$300,3,FALSE)</f>
        <v>#N/A</v>
      </c>
      <c r="E211" s="89">
        <f t="shared" si="13"/>
        <v>1.69E-05</v>
      </c>
      <c r="O211" s="86">
        <f t="shared" si="14"/>
        <v>2.17E-05</v>
      </c>
      <c r="P211" s="84">
        <f>PROTOKOŁY!B209</f>
        <v>0</v>
      </c>
      <c r="R211" s="90">
        <f>PROTOKOŁY!P209</f>
        <v>0</v>
      </c>
      <c r="S211" s="90">
        <f t="shared" si="15"/>
        <v>0</v>
      </c>
      <c r="T211" s="84">
        <v>2.17E-05</v>
      </c>
      <c r="U211" s="91">
        <v>208</v>
      </c>
    </row>
    <row r="212" spans="2:21" ht="12.75">
      <c r="B212" s="78">
        <v>209</v>
      </c>
      <c r="C212" s="79">
        <f t="shared" si="12"/>
        <v>0</v>
      </c>
      <c r="D212" s="80" t="e">
        <f>VLOOKUP(C212,PROTOKOŁY!$B$2:$D$300,3,FALSE)</f>
        <v>#N/A</v>
      </c>
      <c r="E212" s="89">
        <f t="shared" si="13"/>
        <v>1.68E-05</v>
      </c>
      <c r="O212" s="86">
        <f t="shared" si="14"/>
        <v>2.1799999999999998E-05</v>
      </c>
      <c r="P212" s="84">
        <f>PROTOKOŁY!B210</f>
        <v>0</v>
      </c>
      <c r="R212" s="90">
        <f>PROTOKOŁY!P210</f>
        <v>0</v>
      </c>
      <c r="S212" s="90">
        <f t="shared" si="15"/>
        <v>0</v>
      </c>
      <c r="T212" s="84">
        <v>2.1799999999999998E-05</v>
      </c>
      <c r="U212" s="91">
        <v>209</v>
      </c>
    </row>
    <row r="213" spans="2:21" ht="12.75">
      <c r="B213" s="78">
        <v>210</v>
      </c>
      <c r="C213" s="79">
        <f t="shared" si="12"/>
        <v>0</v>
      </c>
      <c r="D213" s="80" t="e">
        <f>VLOOKUP(C213,PROTOKOŁY!$B$2:$D$300,3,FALSE)</f>
        <v>#N/A</v>
      </c>
      <c r="E213" s="89">
        <f t="shared" si="13"/>
        <v>1.67E-05</v>
      </c>
      <c r="O213" s="86">
        <f t="shared" si="14"/>
        <v>2.19E-05</v>
      </c>
      <c r="P213" s="84">
        <f>PROTOKOŁY!B211</f>
        <v>0</v>
      </c>
      <c r="R213" s="90">
        <f>PROTOKOŁY!P211</f>
        <v>0</v>
      </c>
      <c r="S213" s="90">
        <f t="shared" si="15"/>
        <v>0</v>
      </c>
      <c r="T213" s="84">
        <v>2.19E-05</v>
      </c>
      <c r="U213" s="91">
        <v>210</v>
      </c>
    </row>
    <row r="214" spans="2:21" ht="12.75">
      <c r="B214" s="78">
        <v>211</v>
      </c>
      <c r="C214" s="79">
        <f t="shared" si="12"/>
        <v>0</v>
      </c>
      <c r="D214" s="80" t="e">
        <f>VLOOKUP(C214,PROTOKOŁY!$B$2:$D$300,3,FALSE)</f>
        <v>#N/A</v>
      </c>
      <c r="E214" s="89">
        <f t="shared" si="13"/>
        <v>1.66E-05</v>
      </c>
      <c r="O214" s="86">
        <f t="shared" si="14"/>
        <v>2.2E-05</v>
      </c>
      <c r="P214" s="84">
        <f>PROTOKOŁY!B212</f>
        <v>0</v>
      </c>
      <c r="R214" s="90">
        <f>PROTOKOŁY!P212</f>
        <v>0</v>
      </c>
      <c r="S214" s="90">
        <f t="shared" si="15"/>
        <v>0</v>
      </c>
      <c r="T214" s="84">
        <v>2.2E-05</v>
      </c>
      <c r="U214" s="91">
        <v>211</v>
      </c>
    </row>
    <row r="215" spans="2:21" ht="12.75">
      <c r="B215" s="78">
        <v>212</v>
      </c>
      <c r="C215" s="79">
        <f t="shared" si="12"/>
        <v>0</v>
      </c>
      <c r="D215" s="80" t="e">
        <f>VLOOKUP(C215,PROTOKOŁY!$B$2:$D$300,3,FALSE)</f>
        <v>#N/A</v>
      </c>
      <c r="E215" s="89">
        <f t="shared" si="13"/>
        <v>1.65E-05</v>
      </c>
      <c r="O215" s="86">
        <f t="shared" si="14"/>
        <v>2.21E-05</v>
      </c>
      <c r="P215" s="84">
        <f>PROTOKOŁY!B213</f>
        <v>0</v>
      </c>
      <c r="R215" s="90">
        <f>PROTOKOŁY!P213</f>
        <v>0</v>
      </c>
      <c r="S215" s="90">
        <f t="shared" si="15"/>
        <v>0</v>
      </c>
      <c r="T215" s="84">
        <v>2.21E-05</v>
      </c>
      <c r="U215" s="91">
        <v>212</v>
      </c>
    </row>
    <row r="216" spans="2:21" ht="12.75">
      <c r="B216" s="78">
        <v>213</v>
      </c>
      <c r="C216" s="79">
        <f t="shared" si="12"/>
        <v>0</v>
      </c>
      <c r="D216" s="80" t="e">
        <f>VLOOKUP(C216,PROTOKOŁY!$B$2:$D$300,3,FALSE)</f>
        <v>#N/A</v>
      </c>
      <c r="E216" s="89">
        <f t="shared" si="13"/>
        <v>1.64E-05</v>
      </c>
      <c r="O216" s="86">
        <f t="shared" si="14"/>
        <v>2.22E-05</v>
      </c>
      <c r="P216" s="84">
        <f>PROTOKOŁY!B214</f>
        <v>0</v>
      </c>
      <c r="R216" s="90">
        <f>PROTOKOŁY!P214</f>
        <v>0</v>
      </c>
      <c r="S216" s="90">
        <f t="shared" si="15"/>
        <v>0</v>
      </c>
      <c r="T216" s="84">
        <v>2.22E-05</v>
      </c>
      <c r="U216" s="91">
        <v>213</v>
      </c>
    </row>
    <row r="217" spans="2:21" ht="12.75">
      <c r="B217" s="78">
        <v>214</v>
      </c>
      <c r="C217" s="79">
        <f t="shared" si="12"/>
        <v>0</v>
      </c>
      <c r="D217" s="80" t="e">
        <f>VLOOKUP(C217,PROTOKOŁY!$B$2:$D$300,3,FALSE)</f>
        <v>#N/A</v>
      </c>
      <c r="E217" s="89">
        <f t="shared" si="13"/>
        <v>1.63E-05</v>
      </c>
      <c r="O217" s="86">
        <f t="shared" si="14"/>
        <v>2.23E-05</v>
      </c>
      <c r="P217" s="84">
        <f>PROTOKOŁY!B215</f>
        <v>0</v>
      </c>
      <c r="R217" s="90">
        <f>PROTOKOŁY!P215</f>
        <v>0</v>
      </c>
      <c r="S217" s="90">
        <f t="shared" si="15"/>
        <v>0</v>
      </c>
      <c r="T217" s="84">
        <v>2.23E-05</v>
      </c>
      <c r="U217" s="91">
        <v>214</v>
      </c>
    </row>
    <row r="218" spans="2:21" ht="12.75">
      <c r="B218" s="78">
        <v>215</v>
      </c>
      <c r="C218" s="79">
        <f t="shared" si="12"/>
        <v>0</v>
      </c>
      <c r="D218" s="80" t="e">
        <f>VLOOKUP(C218,PROTOKOŁY!$B$2:$D$300,3,FALSE)</f>
        <v>#N/A</v>
      </c>
      <c r="E218" s="89">
        <f t="shared" si="13"/>
        <v>1.62E-05</v>
      </c>
      <c r="O218" s="86">
        <f t="shared" si="14"/>
        <v>2.24E-05</v>
      </c>
      <c r="P218" s="84">
        <f>PROTOKOŁY!B216</f>
        <v>0</v>
      </c>
      <c r="R218" s="90">
        <f>PROTOKOŁY!P216</f>
        <v>0</v>
      </c>
      <c r="S218" s="90">
        <f t="shared" si="15"/>
        <v>0</v>
      </c>
      <c r="T218" s="84">
        <v>2.24E-05</v>
      </c>
      <c r="U218" s="91">
        <v>215</v>
      </c>
    </row>
    <row r="219" spans="2:21" ht="12.75">
      <c r="B219" s="78">
        <v>216</v>
      </c>
      <c r="C219" s="79">
        <f t="shared" si="12"/>
        <v>0</v>
      </c>
      <c r="D219" s="80" t="e">
        <f>VLOOKUP(C219,PROTOKOŁY!$B$2:$D$300,3,FALSE)</f>
        <v>#N/A</v>
      </c>
      <c r="E219" s="89">
        <f t="shared" si="13"/>
        <v>1.61E-05</v>
      </c>
      <c r="O219" s="86">
        <f t="shared" si="14"/>
        <v>2.2499999999999998E-05</v>
      </c>
      <c r="P219" s="84">
        <f>PROTOKOŁY!B217</f>
        <v>0</v>
      </c>
      <c r="R219" s="90">
        <f>PROTOKOŁY!P217</f>
        <v>0</v>
      </c>
      <c r="S219" s="90">
        <f t="shared" si="15"/>
        <v>0</v>
      </c>
      <c r="T219" s="84">
        <v>2.2499999999999998E-05</v>
      </c>
      <c r="U219" s="91">
        <v>216</v>
      </c>
    </row>
    <row r="220" spans="2:21" ht="12.75">
      <c r="B220" s="78">
        <v>217</v>
      </c>
      <c r="C220" s="79">
        <f t="shared" si="12"/>
        <v>0</v>
      </c>
      <c r="D220" s="80" t="e">
        <f>VLOOKUP(C220,PROTOKOŁY!$B$2:$D$300,3,FALSE)</f>
        <v>#N/A</v>
      </c>
      <c r="E220" s="89">
        <f t="shared" si="13"/>
        <v>1.6E-05</v>
      </c>
      <c r="O220" s="86">
        <f t="shared" si="14"/>
        <v>2.26E-05</v>
      </c>
      <c r="P220" s="84">
        <f>PROTOKOŁY!B218</f>
        <v>0</v>
      </c>
      <c r="R220" s="90">
        <f>PROTOKOŁY!P218</f>
        <v>0</v>
      </c>
      <c r="S220" s="90">
        <f t="shared" si="15"/>
        <v>0</v>
      </c>
      <c r="T220" s="84">
        <v>2.26E-05</v>
      </c>
      <c r="U220" s="91">
        <v>217</v>
      </c>
    </row>
    <row r="221" spans="2:21" ht="12.75">
      <c r="B221" s="78">
        <v>218</v>
      </c>
      <c r="C221" s="79">
        <f t="shared" si="12"/>
        <v>0</v>
      </c>
      <c r="D221" s="80" t="e">
        <f>VLOOKUP(C221,PROTOKOŁY!$B$2:$D$300,3,FALSE)</f>
        <v>#N/A</v>
      </c>
      <c r="E221" s="89">
        <f t="shared" si="13"/>
        <v>1.59E-05</v>
      </c>
      <c r="O221" s="86">
        <f t="shared" si="14"/>
        <v>2.27E-05</v>
      </c>
      <c r="P221" s="84">
        <f>PROTOKOŁY!B219</f>
        <v>0</v>
      </c>
      <c r="R221" s="90">
        <f>PROTOKOŁY!P219</f>
        <v>0</v>
      </c>
      <c r="S221" s="90">
        <f t="shared" si="15"/>
        <v>0</v>
      </c>
      <c r="T221" s="84">
        <v>2.27E-05</v>
      </c>
      <c r="U221" s="91">
        <v>218</v>
      </c>
    </row>
    <row r="222" spans="2:21" ht="12.75">
      <c r="B222" s="78">
        <v>219</v>
      </c>
      <c r="C222" s="79">
        <f t="shared" si="12"/>
        <v>0</v>
      </c>
      <c r="D222" s="80" t="e">
        <f>VLOOKUP(C222,PROTOKOŁY!$B$2:$D$300,3,FALSE)</f>
        <v>#N/A</v>
      </c>
      <c r="E222" s="89">
        <f t="shared" si="13"/>
        <v>1.5799999999999998E-05</v>
      </c>
      <c r="O222" s="86">
        <f t="shared" si="14"/>
        <v>2.28E-05</v>
      </c>
      <c r="P222" s="84">
        <f>PROTOKOŁY!B220</f>
        <v>0</v>
      </c>
      <c r="R222" s="90">
        <f>PROTOKOŁY!P220</f>
        <v>0</v>
      </c>
      <c r="S222" s="90">
        <f t="shared" si="15"/>
        <v>0</v>
      </c>
      <c r="T222" s="84">
        <v>2.28E-05</v>
      </c>
      <c r="U222" s="91">
        <v>219</v>
      </c>
    </row>
    <row r="223" spans="2:21" ht="12.75">
      <c r="B223" s="78">
        <v>220</v>
      </c>
      <c r="C223" s="79">
        <f t="shared" si="12"/>
        <v>0</v>
      </c>
      <c r="D223" s="80" t="e">
        <f>VLOOKUP(C223,PROTOKOŁY!$B$2:$D$300,3,FALSE)</f>
        <v>#N/A</v>
      </c>
      <c r="E223" s="89">
        <f t="shared" si="13"/>
        <v>1.57E-05</v>
      </c>
      <c r="O223" s="86">
        <f t="shared" si="14"/>
        <v>2.29E-05</v>
      </c>
      <c r="P223" s="84">
        <f>PROTOKOŁY!B221</f>
        <v>0</v>
      </c>
      <c r="R223" s="90">
        <f>PROTOKOŁY!P221</f>
        <v>0</v>
      </c>
      <c r="S223" s="90">
        <f t="shared" si="15"/>
        <v>0</v>
      </c>
      <c r="T223" s="84">
        <v>2.29E-05</v>
      </c>
      <c r="U223" s="91">
        <v>220</v>
      </c>
    </row>
    <row r="224" spans="2:21" ht="12.75">
      <c r="B224" s="78">
        <v>221</v>
      </c>
      <c r="C224" s="79">
        <f t="shared" si="12"/>
        <v>0</v>
      </c>
      <c r="D224" s="80" t="e">
        <f>VLOOKUP(C224,PROTOKOŁY!$B$2:$D$300,3,FALSE)</f>
        <v>#N/A</v>
      </c>
      <c r="E224" s="89">
        <f t="shared" si="13"/>
        <v>1.56E-05</v>
      </c>
      <c r="O224" s="86">
        <f t="shared" si="14"/>
        <v>2.3E-05</v>
      </c>
      <c r="P224" s="84">
        <f>PROTOKOŁY!B222</f>
        <v>0</v>
      </c>
      <c r="R224" s="90">
        <f>PROTOKOŁY!P222</f>
        <v>0</v>
      </c>
      <c r="S224" s="90">
        <f t="shared" si="15"/>
        <v>0</v>
      </c>
      <c r="T224" s="84">
        <v>2.3E-05</v>
      </c>
      <c r="U224" s="91">
        <v>221</v>
      </c>
    </row>
    <row r="225" spans="2:21" ht="12.75">
      <c r="B225" s="78">
        <v>222</v>
      </c>
      <c r="C225" s="79">
        <f t="shared" si="12"/>
        <v>0</v>
      </c>
      <c r="D225" s="80" t="e">
        <f>VLOOKUP(C225,PROTOKOŁY!$B$2:$D$300,3,FALSE)</f>
        <v>#N/A</v>
      </c>
      <c r="E225" s="89">
        <f t="shared" si="13"/>
        <v>1.55E-05</v>
      </c>
      <c r="O225" s="86">
        <f t="shared" si="14"/>
        <v>2.31E-05</v>
      </c>
      <c r="P225" s="84">
        <f>PROTOKOŁY!B223</f>
        <v>0</v>
      </c>
      <c r="R225" s="90">
        <f>PROTOKOŁY!P223</f>
        <v>0</v>
      </c>
      <c r="S225" s="90">
        <f t="shared" si="15"/>
        <v>0</v>
      </c>
      <c r="T225" s="84">
        <v>2.31E-05</v>
      </c>
      <c r="U225" s="91">
        <v>222</v>
      </c>
    </row>
    <row r="226" spans="2:21" ht="12.75">
      <c r="B226" s="78">
        <v>223</v>
      </c>
      <c r="C226" s="79">
        <f t="shared" si="12"/>
        <v>0</v>
      </c>
      <c r="D226" s="80" t="e">
        <f>VLOOKUP(C226,PROTOKOŁY!$B$2:$D$300,3,FALSE)</f>
        <v>#N/A</v>
      </c>
      <c r="E226" s="89">
        <f t="shared" si="13"/>
        <v>1.5399999999999998E-05</v>
      </c>
      <c r="O226" s="86">
        <f t="shared" si="14"/>
        <v>2.3199999999999998E-05</v>
      </c>
      <c r="P226" s="84">
        <f>PROTOKOŁY!B224</f>
        <v>0</v>
      </c>
      <c r="R226" s="90">
        <f>PROTOKOŁY!P224</f>
        <v>0</v>
      </c>
      <c r="S226" s="90">
        <f t="shared" si="15"/>
        <v>0</v>
      </c>
      <c r="T226" s="84">
        <v>2.3199999999999998E-05</v>
      </c>
      <c r="U226" s="91">
        <v>223</v>
      </c>
    </row>
    <row r="227" spans="2:21" ht="12.75">
      <c r="B227" s="78">
        <v>224</v>
      </c>
      <c r="C227" s="79">
        <f t="shared" si="12"/>
        <v>0</v>
      </c>
      <c r="D227" s="80" t="e">
        <f>VLOOKUP(C227,PROTOKOŁY!$B$2:$D$300,3,FALSE)</f>
        <v>#N/A</v>
      </c>
      <c r="E227" s="89">
        <f t="shared" si="13"/>
        <v>1.53E-05</v>
      </c>
      <c r="O227" s="86">
        <f t="shared" si="14"/>
        <v>2.33E-05</v>
      </c>
      <c r="P227" s="84">
        <f>PROTOKOŁY!B225</f>
        <v>0</v>
      </c>
      <c r="R227" s="90">
        <f>PROTOKOŁY!P225</f>
        <v>0</v>
      </c>
      <c r="S227" s="90">
        <f t="shared" si="15"/>
        <v>0</v>
      </c>
      <c r="T227" s="84">
        <v>2.33E-05</v>
      </c>
      <c r="U227" s="91">
        <v>224</v>
      </c>
    </row>
    <row r="228" spans="2:21" ht="12.75">
      <c r="B228" s="78">
        <v>225</v>
      </c>
      <c r="C228" s="79">
        <f t="shared" si="12"/>
        <v>0</v>
      </c>
      <c r="D228" s="80" t="e">
        <f>VLOOKUP(C228,PROTOKOŁY!$B$2:$D$300,3,FALSE)</f>
        <v>#N/A</v>
      </c>
      <c r="E228" s="89">
        <f t="shared" si="13"/>
        <v>1.52E-05</v>
      </c>
      <c r="O228" s="86">
        <f t="shared" si="14"/>
        <v>2.34E-05</v>
      </c>
      <c r="P228" s="84">
        <f>PROTOKOŁY!B226</f>
        <v>0</v>
      </c>
      <c r="R228" s="90">
        <f>PROTOKOŁY!P226</f>
        <v>0</v>
      </c>
      <c r="S228" s="90">
        <f t="shared" si="15"/>
        <v>0</v>
      </c>
      <c r="T228" s="84">
        <v>2.34E-05</v>
      </c>
      <c r="U228" s="91">
        <v>225</v>
      </c>
    </row>
    <row r="229" spans="2:21" ht="12.75">
      <c r="B229" s="78">
        <v>226</v>
      </c>
      <c r="C229" s="79">
        <f t="shared" si="12"/>
        <v>0</v>
      </c>
      <c r="D229" s="80" t="e">
        <f>VLOOKUP(C229,PROTOKOŁY!$B$2:$D$300,3,FALSE)</f>
        <v>#N/A</v>
      </c>
      <c r="E229" s="89">
        <f t="shared" si="13"/>
        <v>1.51E-05</v>
      </c>
      <c r="O229" s="86">
        <f t="shared" si="14"/>
        <v>2.35E-05</v>
      </c>
      <c r="P229" s="84">
        <f>PROTOKOŁY!B227</f>
        <v>0</v>
      </c>
      <c r="R229" s="90">
        <f>PROTOKOŁY!P227</f>
        <v>0</v>
      </c>
      <c r="S229" s="90">
        <f t="shared" si="15"/>
        <v>0</v>
      </c>
      <c r="T229" s="84">
        <v>2.35E-05</v>
      </c>
      <c r="U229" s="91">
        <v>226</v>
      </c>
    </row>
    <row r="230" spans="2:21" ht="12.75">
      <c r="B230" s="78">
        <v>227</v>
      </c>
      <c r="C230" s="79">
        <f t="shared" si="12"/>
        <v>0</v>
      </c>
      <c r="D230" s="80" t="e">
        <f>VLOOKUP(C230,PROTOKOŁY!$B$2:$D$300,3,FALSE)</f>
        <v>#N/A</v>
      </c>
      <c r="E230" s="89">
        <f t="shared" si="13"/>
        <v>1.5E-05</v>
      </c>
      <c r="O230" s="86">
        <f t="shared" si="14"/>
        <v>2.36E-05</v>
      </c>
      <c r="P230" s="84">
        <f>PROTOKOŁY!B228</f>
        <v>0</v>
      </c>
      <c r="R230" s="90">
        <f>PROTOKOŁY!P228</f>
        <v>0</v>
      </c>
      <c r="S230" s="90">
        <f t="shared" si="15"/>
        <v>0</v>
      </c>
      <c r="T230" s="84">
        <v>2.36E-05</v>
      </c>
      <c r="U230" s="91">
        <v>227</v>
      </c>
    </row>
    <row r="231" spans="2:21" ht="12.75">
      <c r="B231" s="78">
        <v>228</v>
      </c>
      <c r="C231" s="79" t="str">
        <f t="shared" si="12"/>
        <v>SZKOŁA</v>
      </c>
      <c r="D231" s="80" t="str">
        <f>VLOOKUP(C231,PROTOKOŁY!$B$2:$D$300,3,FALSE)</f>
        <v>Puszczykowo1.</v>
      </c>
      <c r="E231" s="89">
        <f t="shared" si="13"/>
        <v>1.49E-05</v>
      </c>
      <c r="O231" s="86">
        <f t="shared" si="14"/>
        <v>2.37E-05</v>
      </c>
      <c r="P231" s="84">
        <f>PROTOKOŁY!B229</f>
        <v>0</v>
      </c>
      <c r="R231" s="90">
        <f>PROTOKOŁY!P229</f>
        <v>0</v>
      </c>
      <c r="S231" s="90">
        <f t="shared" si="15"/>
        <v>0</v>
      </c>
      <c r="T231" s="84">
        <v>2.37E-05</v>
      </c>
      <c r="U231" s="91">
        <v>228</v>
      </c>
    </row>
    <row r="232" spans="2:21" ht="12.75">
      <c r="B232" s="78">
        <v>229</v>
      </c>
      <c r="C232" s="79" t="str">
        <f t="shared" si="12"/>
        <v>SZKOŁA</v>
      </c>
      <c r="D232" s="80" t="str">
        <f>VLOOKUP(C232,PROTOKOŁY!$B$2:$D$300,3,FALSE)</f>
        <v>Puszczykowo1.</v>
      </c>
      <c r="E232" s="89">
        <f t="shared" si="13"/>
        <v>1.42E-05</v>
      </c>
      <c r="O232" s="86">
        <f t="shared" si="14"/>
        <v>2.38E-05</v>
      </c>
      <c r="P232" s="84">
        <f>PROTOKOŁY!B230</f>
        <v>0</v>
      </c>
      <c r="R232" s="90">
        <f>PROTOKOŁY!P230</f>
        <v>0</v>
      </c>
      <c r="S232" s="90">
        <f t="shared" si="15"/>
        <v>0</v>
      </c>
      <c r="T232" s="84">
        <v>2.38E-05</v>
      </c>
      <c r="U232" s="91">
        <v>229</v>
      </c>
    </row>
    <row r="233" spans="2:21" ht="12.75">
      <c r="B233" s="78">
        <v>230</v>
      </c>
      <c r="C233" s="79" t="str">
        <f t="shared" si="12"/>
        <v>SZKOŁA</v>
      </c>
      <c r="D233" s="80" t="str">
        <f>VLOOKUP(C233,PROTOKOŁY!$B$2:$D$300,3,FALSE)</f>
        <v>Puszczykowo1.</v>
      </c>
      <c r="E233" s="89">
        <f t="shared" si="13"/>
        <v>1.35E-05</v>
      </c>
      <c r="O233" s="86">
        <f t="shared" si="14"/>
        <v>2.3899999999999998E-05</v>
      </c>
      <c r="P233" s="84">
        <f>PROTOKOŁY!B231</f>
        <v>0</v>
      </c>
      <c r="R233" s="90">
        <f>PROTOKOŁY!P231</f>
        <v>0</v>
      </c>
      <c r="S233" s="90">
        <f t="shared" si="15"/>
        <v>0</v>
      </c>
      <c r="T233" s="84">
        <v>2.3899999999999998E-05</v>
      </c>
      <c r="U233" s="91">
        <v>230</v>
      </c>
    </row>
    <row r="234" spans="2:21" ht="12.75">
      <c r="B234" s="78">
        <v>231</v>
      </c>
      <c r="C234" s="79">
        <f t="shared" si="12"/>
        <v>0</v>
      </c>
      <c r="D234" s="80" t="e">
        <f>VLOOKUP(C234,PROTOKOŁY!$B$2:$D$300,3,FALSE)</f>
        <v>#N/A</v>
      </c>
      <c r="E234" s="89">
        <f t="shared" si="13"/>
        <v>1.34E-05</v>
      </c>
      <c r="O234" s="86">
        <f t="shared" si="14"/>
        <v>2.4E-05</v>
      </c>
      <c r="P234" s="84">
        <f>PROTOKOŁY!B232</f>
        <v>0</v>
      </c>
      <c r="R234" s="90">
        <f>PROTOKOŁY!P232</f>
        <v>0</v>
      </c>
      <c r="S234" s="90">
        <f t="shared" si="15"/>
        <v>0</v>
      </c>
      <c r="T234" s="84">
        <v>2.4E-05</v>
      </c>
      <c r="U234" s="91">
        <v>231</v>
      </c>
    </row>
    <row r="235" spans="2:21" ht="12.75">
      <c r="B235" s="78">
        <v>232</v>
      </c>
      <c r="C235" s="79">
        <f t="shared" si="12"/>
        <v>0</v>
      </c>
      <c r="D235" s="80" t="e">
        <f>VLOOKUP(C235,PROTOKOŁY!$B$2:$D$300,3,FALSE)</f>
        <v>#N/A</v>
      </c>
      <c r="E235" s="89">
        <f t="shared" si="13"/>
        <v>1.33E-05</v>
      </c>
      <c r="O235" s="86">
        <f t="shared" si="14"/>
        <v>2.41E-05</v>
      </c>
      <c r="P235" s="84">
        <f>PROTOKOŁY!B233</f>
        <v>0</v>
      </c>
      <c r="R235" s="90">
        <f>PROTOKOŁY!P233</f>
        <v>0</v>
      </c>
      <c r="S235" s="90">
        <f t="shared" si="15"/>
        <v>0</v>
      </c>
      <c r="T235" s="84">
        <v>2.41E-05</v>
      </c>
      <c r="U235" s="91">
        <v>232</v>
      </c>
    </row>
    <row r="236" spans="2:21" ht="12.75">
      <c r="B236" s="78">
        <v>233</v>
      </c>
      <c r="C236" s="79">
        <f t="shared" si="12"/>
        <v>0</v>
      </c>
      <c r="D236" s="80" t="e">
        <f>VLOOKUP(C236,PROTOKOŁY!$B$2:$D$300,3,FALSE)</f>
        <v>#N/A</v>
      </c>
      <c r="E236" s="89">
        <f t="shared" si="13"/>
        <v>1.32E-05</v>
      </c>
      <c r="O236" s="86">
        <f t="shared" si="14"/>
        <v>2.42E-05</v>
      </c>
      <c r="P236" s="84">
        <f>PROTOKOŁY!B234</f>
        <v>0</v>
      </c>
      <c r="R236" s="90">
        <f>PROTOKOŁY!P234</f>
        <v>0</v>
      </c>
      <c r="S236" s="90">
        <f t="shared" si="15"/>
        <v>0</v>
      </c>
      <c r="T236" s="84">
        <v>2.42E-05</v>
      </c>
      <c r="U236" s="91">
        <v>233</v>
      </c>
    </row>
    <row r="237" spans="2:21" ht="12.75">
      <c r="B237" s="78">
        <v>234</v>
      </c>
      <c r="C237" s="79">
        <f t="shared" si="12"/>
        <v>0</v>
      </c>
      <c r="D237" s="80" t="e">
        <f>VLOOKUP(C237,PROTOKOŁY!$B$2:$D$300,3,FALSE)</f>
        <v>#N/A</v>
      </c>
      <c r="E237" s="89">
        <f t="shared" si="13"/>
        <v>1.31E-05</v>
      </c>
      <c r="O237" s="86">
        <f t="shared" si="14"/>
        <v>2.43E-05</v>
      </c>
      <c r="P237" s="84">
        <f>PROTOKOŁY!B235</f>
        <v>0</v>
      </c>
      <c r="R237" s="90">
        <f>PROTOKOŁY!P235</f>
        <v>0</v>
      </c>
      <c r="S237" s="90">
        <f t="shared" si="15"/>
        <v>0</v>
      </c>
      <c r="T237" s="84">
        <v>2.43E-05</v>
      </c>
      <c r="U237" s="91">
        <v>234</v>
      </c>
    </row>
    <row r="238" spans="2:21" ht="12.75">
      <c r="B238" s="78">
        <v>235</v>
      </c>
      <c r="C238" s="79">
        <f t="shared" si="12"/>
        <v>0</v>
      </c>
      <c r="D238" s="80" t="e">
        <f>VLOOKUP(C238,PROTOKOŁY!$B$2:$D$300,3,FALSE)</f>
        <v>#N/A</v>
      </c>
      <c r="E238" s="89">
        <f t="shared" si="13"/>
        <v>1.3000000000000001E-05</v>
      </c>
      <c r="O238" s="86">
        <f t="shared" si="14"/>
        <v>2.44E-05</v>
      </c>
      <c r="P238" s="84">
        <f>PROTOKOŁY!B236</f>
        <v>0</v>
      </c>
      <c r="R238" s="90">
        <f>PROTOKOŁY!P236</f>
        <v>0</v>
      </c>
      <c r="S238" s="90">
        <f t="shared" si="15"/>
        <v>0</v>
      </c>
      <c r="T238" s="84">
        <v>2.44E-05</v>
      </c>
      <c r="U238" s="91">
        <v>235</v>
      </c>
    </row>
    <row r="239" spans="2:21" ht="12.75">
      <c r="B239" s="78">
        <v>236</v>
      </c>
      <c r="C239" s="79">
        <f t="shared" si="12"/>
        <v>0</v>
      </c>
      <c r="D239" s="80" t="e">
        <f>VLOOKUP(C239,PROTOKOŁY!$B$2:$D$300,3,FALSE)</f>
        <v>#N/A</v>
      </c>
      <c r="E239" s="89">
        <f t="shared" si="13"/>
        <v>1.29E-05</v>
      </c>
      <c r="O239" s="86">
        <f t="shared" si="14"/>
        <v>2.45E-05</v>
      </c>
      <c r="P239" s="84">
        <f>PROTOKOŁY!B237</f>
        <v>0</v>
      </c>
      <c r="R239" s="90">
        <f>PROTOKOŁY!P237</f>
        <v>0</v>
      </c>
      <c r="S239" s="90">
        <f t="shared" si="15"/>
        <v>0</v>
      </c>
      <c r="T239" s="84">
        <v>2.45E-05</v>
      </c>
      <c r="U239" s="91">
        <v>236</v>
      </c>
    </row>
    <row r="240" spans="2:21" ht="12.75">
      <c r="B240" s="78">
        <v>237</v>
      </c>
      <c r="C240" s="79" t="str">
        <f t="shared" si="12"/>
        <v>SZKOŁA</v>
      </c>
      <c r="D240" s="80" t="str">
        <f>VLOOKUP(C240,PROTOKOŁY!$B$2:$D$300,3,FALSE)</f>
        <v>Puszczykowo1.</v>
      </c>
      <c r="E240" s="89">
        <f t="shared" si="13"/>
        <v>1.28E-05</v>
      </c>
      <c r="O240" s="86">
        <f t="shared" si="14"/>
        <v>2.4599999999999998E-05</v>
      </c>
      <c r="P240" s="84">
        <f>PROTOKOŁY!B238</f>
        <v>0</v>
      </c>
      <c r="R240" s="90">
        <f>PROTOKOŁY!P238</f>
        <v>0</v>
      </c>
      <c r="S240" s="90">
        <f t="shared" si="15"/>
        <v>0</v>
      </c>
      <c r="T240" s="84">
        <v>2.4599999999999998E-05</v>
      </c>
      <c r="U240" s="91">
        <v>237</v>
      </c>
    </row>
    <row r="241" spans="2:21" ht="12.75">
      <c r="B241" s="78">
        <v>238</v>
      </c>
      <c r="C241" s="79" t="str">
        <f t="shared" si="12"/>
        <v>SZKOŁA</v>
      </c>
      <c r="D241" s="80" t="str">
        <f>VLOOKUP(C241,PROTOKOŁY!$B$2:$D$300,3,FALSE)</f>
        <v>Puszczykowo1.</v>
      </c>
      <c r="E241" s="89">
        <f t="shared" si="13"/>
        <v>1.21E-05</v>
      </c>
      <c r="O241" s="86">
        <f t="shared" si="14"/>
        <v>2.47E-05</v>
      </c>
      <c r="P241" s="84">
        <f>PROTOKOŁY!B239</f>
        <v>0</v>
      </c>
      <c r="R241" s="90">
        <f>PROTOKOŁY!P239</f>
        <v>0</v>
      </c>
      <c r="S241" s="90">
        <f t="shared" si="15"/>
        <v>0</v>
      </c>
      <c r="T241" s="84">
        <v>2.47E-05</v>
      </c>
      <c r="U241" s="91">
        <v>238</v>
      </c>
    </row>
    <row r="242" spans="2:21" ht="12.75">
      <c r="B242" s="78">
        <v>239</v>
      </c>
      <c r="C242" s="79" t="str">
        <f t="shared" si="12"/>
        <v>SZKOŁA</v>
      </c>
      <c r="D242" s="80" t="str">
        <f>VLOOKUP(C242,PROTOKOŁY!$B$2:$D$300,3,FALSE)</f>
        <v>Puszczykowo1.</v>
      </c>
      <c r="E242" s="89">
        <f t="shared" si="13"/>
        <v>1.14E-05</v>
      </c>
      <c r="O242" s="86">
        <f t="shared" si="14"/>
        <v>2.48E-05</v>
      </c>
      <c r="P242" s="84">
        <f>PROTOKOŁY!B240</f>
        <v>0</v>
      </c>
      <c r="R242" s="90">
        <f>PROTOKOŁY!P240</f>
        <v>0</v>
      </c>
      <c r="S242" s="90">
        <f t="shared" si="15"/>
        <v>0</v>
      </c>
      <c r="T242" s="84">
        <v>2.48E-05</v>
      </c>
      <c r="U242" s="91">
        <v>239</v>
      </c>
    </row>
    <row r="243" spans="2:21" ht="12.75">
      <c r="B243" s="78">
        <v>240</v>
      </c>
      <c r="C243" s="79" t="str">
        <f t="shared" si="12"/>
        <v>SZKOŁA</v>
      </c>
      <c r="D243" s="80" t="str">
        <f>VLOOKUP(C243,PROTOKOŁY!$B$2:$D$300,3,FALSE)</f>
        <v>Puszczykowo1.</v>
      </c>
      <c r="E243" s="89">
        <f t="shared" si="13"/>
        <v>1.0700000000000001E-05</v>
      </c>
      <c r="O243" s="86">
        <f t="shared" si="14"/>
        <v>2.49E-05</v>
      </c>
      <c r="P243" s="84">
        <f>PROTOKOŁY!B241</f>
        <v>0</v>
      </c>
      <c r="R243" s="90">
        <f>PROTOKOŁY!P241</f>
        <v>0</v>
      </c>
      <c r="S243" s="90">
        <f t="shared" si="15"/>
        <v>0</v>
      </c>
      <c r="T243" s="84">
        <v>2.49E-05</v>
      </c>
      <c r="U243" s="91">
        <v>240</v>
      </c>
    </row>
    <row r="244" spans="2:21" ht="12.75">
      <c r="B244" s="78">
        <v>241</v>
      </c>
      <c r="C244" s="79" t="str">
        <f t="shared" si="12"/>
        <v>SZKOŁA</v>
      </c>
      <c r="D244" s="80" t="str">
        <f>VLOOKUP(C244,PROTOKOŁY!$B$2:$D$300,3,FALSE)</f>
        <v>Puszczykowo1.</v>
      </c>
      <c r="E244" s="89">
        <f t="shared" si="13"/>
        <v>1E-05</v>
      </c>
      <c r="O244" s="86">
        <f t="shared" si="14"/>
        <v>2.5E-05</v>
      </c>
      <c r="P244" s="84">
        <f>PROTOKOŁY!B242</f>
        <v>0</v>
      </c>
      <c r="R244" s="90">
        <f>PROTOKOŁY!P242</f>
        <v>0</v>
      </c>
      <c r="S244" s="90">
        <f t="shared" si="15"/>
        <v>0</v>
      </c>
      <c r="T244" s="84">
        <v>2.5E-05</v>
      </c>
      <c r="U244" s="91">
        <v>241</v>
      </c>
    </row>
    <row r="245" spans="2:21" ht="12.75">
      <c r="B245" s="78">
        <v>242</v>
      </c>
      <c r="C245" s="79" t="str">
        <f t="shared" si="12"/>
        <v>SZKOŁA</v>
      </c>
      <c r="D245" s="80" t="str">
        <f>VLOOKUP(C245,PROTOKOŁY!$B$2:$D$300,3,FALSE)</f>
        <v>Puszczykowo1.</v>
      </c>
      <c r="E245" s="89">
        <f t="shared" si="13"/>
        <v>9.3E-06</v>
      </c>
      <c r="O245" s="86">
        <f t="shared" si="14"/>
        <v>2.51E-05</v>
      </c>
      <c r="P245" s="84">
        <f>PROTOKOŁY!B243</f>
        <v>0</v>
      </c>
      <c r="R245" s="90">
        <f>PROTOKOŁY!P243</f>
        <v>0</v>
      </c>
      <c r="S245" s="90">
        <f t="shared" si="15"/>
        <v>0</v>
      </c>
      <c r="T245" s="84">
        <v>2.51E-05</v>
      </c>
      <c r="U245" s="91">
        <v>242</v>
      </c>
    </row>
    <row r="246" spans="2:21" ht="12.75">
      <c r="B246" s="78">
        <v>243</v>
      </c>
      <c r="C246" s="79" t="str">
        <f t="shared" si="12"/>
        <v>SZKOŁA</v>
      </c>
      <c r="D246" s="80" t="str">
        <f>VLOOKUP(C246,PROTOKOŁY!$B$2:$D$300,3,FALSE)</f>
        <v>Puszczykowo1.</v>
      </c>
      <c r="E246" s="89">
        <f t="shared" si="13"/>
        <v>8.6E-06</v>
      </c>
      <c r="O246" s="86">
        <f t="shared" si="14"/>
        <v>2.52E-05</v>
      </c>
      <c r="P246" s="84">
        <f>PROTOKOŁY!B244</f>
        <v>0</v>
      </c>
      <c r="R246" s="90">
        <f>PROTOKOŁY!P244</f>
        <v>0</v>
      </c>
      <c r="S246" s="90">
        <f t="shared" si="15"/>
        <v>0</v>
      </c>
      <c r="T246" s="84">
        <v>2.52E-05</v>
      </c>
      <c r="U246" s="91">
        <v>243</v>
      </c>
    </row>
    <row r="247" spans="2:21" ht="12.75">
      <c r="B247" s="78">
        <v>244</v>
      </c>
      <c r="C247" s="79" t="str">
        <f t="shared" si="12"/>
        <v>SZKOŁA</v>
      </c>
      <c r="D247" s="80" t="str">
        <f>VLOOKUP(C247,PROTOKOŁY!$B$2:$D$300,3,FALSE)</f>
        <v>Puszczykowo1.</v>
      </c>
      <c r="E247" s="89">
        <f t="shared" si="13"/>
        <v>7.9E-06</v>
      </c>
      <c r="O247" s="86">
        <f t="shared" si="14"/>
        <v>2.53E-05</v>
      </c>
      <c r="P247" s="84">
        <f>PROTOKOŁY!B245</f>
        <v>0</v>
      </c>
      <c r="R247" s="90">
        <f>PROTOKOŁY!P245</f>
        <v>0</v>
      </c>
      <c r="S247" s="90">
        <f t="shared" si="15"/>
        <v>0</v>
      </c>
      <c r="T247" s="84">
        <v>2.53E-05</v>
      </c>
      <c r="U247" s="91">
        <v>244</v>
      </c>
    </row>
    <row r="248" spans="2:21" ht="12.75">
      <c r="B248" s="78">
        <v>245</v>
      </c>
      <c r="C248" s="79" t="str">
        <f t="shared" si="12"/>
        <v>SZKOŁA</v>
      </c>
      <c r="D248" s="80" t="str">
        <f>VLOOKUP(C248,PROTOKOŁY!$B$2:$D$300,3,FALSE)</f>
        <v>Puszczykowo1.</v>
      </c>
      <c r="E248" s="89">
        <f t="shared" si="13"/>
        <v>7.2E-06</v>
      </c>
      <c r="O248" s="86">
        <f t="shared" si="14"/>
        <v>2.54E-05</v>
      </c>
      <c r="P248" s="84">
        <f>PROTOKOŁY!B246</f>
        <v>0</v>
      </c>
      <c r="R248" s="90">
        <f>PROTOKOŁY!P246</f>
        <v>0</v>
      </c>
      <c r="S248" s="90">
        <f t="shared" si="15"/>
        <v>0</v>
      </c>
      <c r="T248" s="84">
        <v>2.54E-05</v>
      </c>
      <c r="U248" s="91">
        <v>245</v>
      </c>
    </row>
    <row r="249" spans="2:21" ht="12.75">
      <c r="B249" s="78">
        <v>246</v>
      </c>
      <c r="C249" s="79">
        <f t="shared" si="12"/>
        <v>0</v>
      </c>
      <c r="D249" s="80" t="e">
        <f>VLOOKUP(C249,PROTOKOŁY!$B$2:$D$300,3,FALSE)</f>
        <v>#N/A</v>
      </c>
      <c r="E249" s="89">
        <f t="shared" si="13"/>
        <v>7.1E-06</v>
      </c>
      <c r="O249" s="86">
        <f t="shared" si="14"/>
        <v>2.55E-05</v>
      </c>
      <c r="P249" s="84">
        <f>PROTOKOŁY!B247</f>
        <v>0</v>
      </c>
      <c r="R249" s="90">
        <f>PROTOKOŁY!P247</f>
        <v>0</v>
      </c>
      <c r="S249" s="90">
        <f t="shared" si="15"/>
        <v>0</v>
      </c>
      <c r="T249" s="84">
        <v>2.55E-05</v>
      </c>
      <c r="U249" s="91">
        <v>246</v>
      </c>
    </row>
    <row r="250" spans="2:21" ht="12.75">
      <c r="B250" s="78">
        <v>247</v>
      </c>
      <c r="C250" s="79" t="str">
        <f t="shared" si="12"/>
        <v>SZKOŁA</v>
      </c>
      <c r="D250" s="80" t="str">
        <f>VLOOKUP(C250,PROTOKOŁY!$B$2:$D$300,3,FALSE)</f>
        <v>Puszczykowo1.</v>
      </c>
      <c r="E250" s="89">
        <f t="shared" si="13"/>
        <v>6.5E-06</v>
      </c>
      <c r="O250" s="86">
        <f t="shared" si="14"/>
        <v>2.56E-05</v>
      </c>
      <c r="P250" s="84">
        <f>PROTOKOŁY!B248</f>
        <v>0</v>
      </c>
      <c r="R250" s="90">
        <f>PROTOKOŁY!P248</f>
        <v>0</v>
      </c>
      <c r="S250" s="90">
        <f t="shared" si="15"/>
        <v>0</v>
      </c>
      <c r="T250" s="84">
        <v>2.56E-05</v>
      </c>
      <c r="U250" s="91">
        <v>247</v>
      </c>
    </row>
    <row r="251" spans="2:21" ht="12.75">
      <c r="B251" s="78">
        <v>248</v>
      </c>
      <c r="C251" s="79">
        <f t="shared" si="12"/>
        <v>0</v>
      </c>
      <c r="D251" s="80" t="e">
        <f>VLOOKUP(C251,PROTOKOŁY!$B$2:$D$300,3,FALSE)</f>
        <v>#N/A</v>
      </c>
      <c r="E251" s="89">
        <f t="shared" si="13"/>
        <v>6.4E-06</v>
      </c>
      <c r="O251" s="86">
        <f t="shared" si="14"/>
        <v>2.5699999999999998E-05</v>
      </c>
      <c r="P251" s="84">
        <f>PROTOKOŁY!B249</f>
        <v>0</v>
      </c>
      <c r="R251" s="90">
        <f>PROTOKOŁY!P249</f>
        <v>0</v>
      </c>
      <c r="S251" s="90">
        <f t="shared" si="15"/>
        <v>0</v>
      </c>
      <c r="T251" s="84">
        <v>2.5699999999999998E-05</v>
      </c>
      <c r="U251" s="91">
        <v>248</v>
      </c>
    </row>
    <row r="252" spans="2:21" ht="12.75">
      <c r="B252" s="78">
        <v>249</v>
      </c>
      <c r="C252" s="79" t="str">
        <f t="shared" si="12"/>
        <v>SZKOŁA</v>
      </c>
      <c r="D252" s="80" t="str">
        <f>VLOOKUP(C252,PROTOKOŁY!$B$2:$D$300,3,FALSE)</f>
        <v>Puszczykowo1.</v>
      </c>
      <c r="E252" s="89">
        <f t="shared" si="13"/>
        <v>5.7999999999999995E-06</v>
      </c>
      <c r="O252" s="86">
        <f t="shared" si="14"/>
        <v>2.58E-05</v>
      </c>
      <c r="P252" s="84">
        <f>PROTOKOŁY!B250</f>
        <v>0</v>
      </c>
      <c r="R252" s="90">
        <f>PROTOKOŁY!P250</f>
        <v>0</v>
      </c>
      <c r="S252" s="90">
        <f t="shared" si="15"/>
        <v>0</v>
      </c>
      <c r="T252" s="84">
        <v>2.58E-05</v>
      </c>
      <c r="U252" s="91">
        <v>249</v>
      </c>
    </row>
    <row r="253" spans="2:21" ht="12.75">
      <c r="B253" s="78">
        <v>250</v>
      </c>
      <c r="C253" s="79" t="str">
        <f t="shared" si="12"/>
        <v>SZKOŁA</v>
      </c>
      <c r="D253" s="80" t="str">
        <f>VLOOKUP(C253,PROTOKOŁY!$B$2:$D$300,3,FALSE)</f>
        <v>Puszczykowo1.</v>
      </c>
      <c r="E253" s="89">
        <f t="shared" si="13"/>
        <v>5.0999999999999995E-06</v>
      </c>
      <c r="O253" s="86">
        <f t="shared" si="14"/>
        <v>2.59E-05</v>
      </c>
      <c r="P253" s="84">
        <f>PROTOKOŁY!B251</f>
        <v>0</v>
      </c>
      <c r="R253" s="90">
        <f>PROTOKOŁY!P251</f>
        <v>0</v>
      </c>
      <c r="S253" s="90">
        <f t="shared" si="15"/>
        <v>0</v>
      </c>
      <c r="T253" s="84">
        <v>2.59E-05</v>
      </c>
      <c r="U253" s="91">
        <v>250</v>
      </c>
    </row>
    <row r="254" spans="2:21" ht="12.75">
      <c r="B254" s="78">
        <v>251</v>
      </c>
      <c r="C254" s="79" t="str">
        <f t="shared" si="12"/>
        <v>SZKOŁA</v>
      </c>
      <c r="D254" s="80" t="str">
        <f>VLOOKUP(C254,PROTOKOŁY!$B$2:$D$300,3,FALSE)</f>
        <v>Puszczykowo1.</v>
      </c>
      <c r="E254" s="89">
        <f t="shared" si="13"/>
        <v>4.399999999999999E-06</v>
      </c>
      <c r="O254" s="86">
        <f t="shared" si="14"/>
        <v>2.6E-05</v>
      </c>
      <c r="P254" s="84">
        <f>PROTOKOŁY!B252</f>
        <v>0</v>
      </c>
      <c r="R254" s="90">
        <f>PROTOKOŁY!P252</f>
        <v>0</v>
      </c>
      <c r="S254" s="90">
        <f t="shared" si="15"/>
        <v>0</v>
      </c>
      <c r="T254" s="84">
        <v>2.6E-05</v>
      </c>
      <c r="U254" s="91">
        <v>251</v>
      </c>
    </row>
    <row r="255" spans="2:21" ht="12.75">
      <c r="B255" s="78">
        <v>252</v>
      </c>
      <c r="C255" s="79">
        <f t="shared" si="12"/>
        <v>0</v>
      </c>
      <c r="D255" s="80" t="e">
        <f>VLOOKUP(C255,PROTOKOŁY!$B$2:$D$300,3,FALSE)</f>
        <v>#N/A</v>
      </c>
      <c r="E255" s="89">
        <f t="shared" si="13"/>
        <v>4.2999999999999995E-06</v>
      </c>
      <c r="O255" s="86">
        <f t="shared" si="14"/>
        <v>2.61E-05</v>
      </c>
      <c r="P255" s="84">
        <f>PROTOKOŁY!B253</f>
        <v>0</v>
      </c>
      <c r="R255" s="90">
        <f>PROTOKOŁY!P253</f>
        <v>0</v>
      </c>
      <c r="S255" s="90">
        <f t="shared" si="15"/>
        <v>0</v>
      </c>
      <c r="T255" s="84">
        <v>2.61E-05</v>
      </c>
      <c r="U255" s="91">
        <v>252</v>
      </c>
    </row>
    <row r="256" spans="2:21" ht="12.75">
      <c r="B256" s="78">
        <v>253</v>
      </c>
      <c r="C256" s="79" t="str">
        <f t="shared" si="12"/>
        <v>SZKOŁA</v>
      </c>
      <c r="D256" s="80" t="str">
        <f>VLOOKUP(C256,PROTOKOŁY!$B$2:$D$300,3,FALSE)</f>
        <v>Puszczykowo1.</v>
      </c>
      <c r="E256" s="89">
        <f t="shared" si="13"/>
        <v>3.7E-06</v>
      </c>
      <c r="O256" s="86">
        <f t="shared" si="14"/>
        <v>2.62E-05</v>
      </c>
      <c r="P256" s="84">
        <f>PROTOKOŁY!B254</f>
        <v>0</v>
      </c>
      <c r="R256" s="90">
        <f>PROTOKOŁY!P254</f>
        <v>0</v>
      </c>
      <c r="S256" s="90">
        <f t="shared" si="15"/>
        <v>0</v>
      </c>
      <c r="T256" s="84">
        <v>2.62E-05</v>
      </c>
      <c r="U256" s="91">
        <v>253</v>
      </c>
    </row>
    <row r="257" spans="2:21" ht="12.75">
      <c r="B257" s="78">
        <v>254</v>
      </c>
      <c r="C257" s="79" t="str">
        <f t="shared" si="12"/>
        <v>SZKOŁA</v>
      </c>
      <c r="D257" s="80" t="str">
        <f>VLOOKUP(C257,PROTOKOŁY!$B$2:$D$300,3,FALSE)</f>
        <v>Puszczykowo1.</v>
      </c>
      <c r="E257" s="89">
        <f t="shared" si="13"/>
        <v>3E-06</v>
      </c>
      <c r="O257" s="86">
        <f t="shared" si="14"/>
        <v>2.63E-05</v>
      </c>
      <c r="P257" s="84">
        <f>PROTOKOŁY!B255</f>
        <v>0</v>
      </c>
      <c r="R257" s="90">
        <f>PROTOKOŁY!P255</f>
        <v>0</v>
      </c>
      <c r="S257" s="90">
        <f t="shared" si="15"/>
        <v>0</v>
      </c>
      <c r="T257" s="84">
        <v>2.63E-05</v>
      </c>
      <c r="U257" s="91">
        <v>254</v>
      </c>
    </row>
    <row r="258" spans="2:21" ht="12.75">
      <c r="B258" s="78">
        <v>255</v>
      </c>
      <c r="C258" s="79">
        <f t="shared" si="12"/>
        <v>0</v>
      </c>
      <c r="D258" s="80" t="e">
        <f>VLOOKUP(C258,PROTOKOŁY!$B$2:$D$300,3,FALSE)</f>
        <v>#N/A</v>
      </c>
      <c r="E258" s="89">
        <f t="shared" si="13"/>
        <v>2.9E-06</v>
      </c>
      <c r="O258" s="86">
        <f t="shared" si="14"/>
        <v>2.6399999999999998E-05</v>
      </c>
      <c r="P258" s="84">
        <f>PROTOKOŁY!B256</f>
        <v>0</v>
      </c>
      <c r="R258" s="90">
        <f>PROTOKOŁY!P256</f>
        <v>0</v>
      </c>
      <c r="S258" s="90">
        <f t="shared" si="15"/>
        <v>0</v>
      </c>
      <c r="T258" s="84">
        <v>2.6399999999999998E-05</v>
      </c>
      <c r="U258" s="91">
        <v>255</v>
      </c>
    </row>
    <row r="259" spans="2:21" ht="12.75">
      <c r="B259" s="78">
        <v>256</v>
      </c>
      <c r="C259" s="79" t="str">
        <f t="shared" si="12"/>
        <v>SZKOŁA</v>
      </c>
      <c r="D259" s="80" t="str">
        <f>VLOOKUP(C259,PROTOKOŁY!$B$2:$D$300,3,FALSE)</f>
        <v>Puszczykowo1.</v>
      </c>
      <c r="E259" s="89">
        <f t="shared" si="13"/>
        <v>2.3E-06</v>
      </c>
      <c r="O259" s="86">
        <f t="shared" si="14"/>
        <v>2.65E-05</v>
      </c>
      <c r="P259" s="84">
        <f>PROTOKOŁY!B257</f>
        <v>0</v>
      </c>
      <c r="R259" s="90">
        <f>PROTOKOŁY!P257</f>
        <v>0</v>
      </c>
      <c r="S259" s="90">
        <f t="shared" si="15"/>
        <v>0</v>
      </c>
      <c r="T259" s="84">
        <v>2.65E-05</v>
      </c>
      <c r="U259" s="91">
        <v>256</v>
      </c>
    </row>
    <row r="260" spans="2:21" ht="12.75">
      <c r="B260" s="78">
        <v>257</v>
      </c>
      <c r="C260" s="79" t="str">
        <f t="shared" si="12"/>
        <v>SZKOŁA</v>
      </c>
      <c r="D260" s="80" t="str">
        <f>VLOOKUP(C260,PROTOKOŁY!$B$2:$D$300,3,FALSE)</f>
        <v>Puszczykowo1.</v>
      </c>
      <c r="E260" s="89">
        <f t="shared" si="13"/>
        <v>1.6E-06</v>
      </c>
      <c r="O260" s="86">
        <f t="shared" si="14"/>
        <v>2.66E-05</v>
      </c>
      <c r="P260" s="84">
        <f>PROTOKOŁY!B258</f>
        <v>0</v>
      </c>
      <c r="R260" s="90">
        <f>PROTOKOŁY!P258</f>
        <v>0</v>
      </c>
      <c r="S260" s="90">
        <f t="shared" si="15"/>
        <v>0</v>
      </c>
      <c r="T260" s="84">
        <v>2.66E-05</v>
      </c>
      <c r="U260" s="91">
        <v>257</v>
      </c>
    </row>
    <row r="261" ht="12.75">
      <c r="S261" s="90"/>
    </row>
    <row r="262" ht="12.75">
      <c r="S262" s="90"/>
    </row>
    <row r="263" ht="12.75">
      <c r="S263" s="90"/>
    </row>
    <row r="264" ht="12.75">
      <c r="S264" s="90"/>
    </row>
    <row r="265" ht="12.75">
      <c r="S265" s="90"/>
    </row>
    <row r="266" ht="12.75">
      <c r="S266" s="90"/>
    </row>
    <row r="267" ht="12.75">
      <c r="S267" s="90"/>
    </row>
    <row r="268" ht="12.75">
      <c r="S268" s="90"/>
    </row>
    <row r="269" ht="12.75">
      <c r="S269" s="90"/>
    </row>
    <row r="270" ht="12.75">
      <c r="S270" s="90"/>
    </row>
    <row r="271" ht="12.75">
      <c r="S271" s="90"/>
    </row>
    <row r="272" ht="12.75">
      <c r="S272" s="90"/>
    </row>
    <row r="273" ht="12.75">
      <c r="S273" s="90"/>
    </row>
    <row r="274" ht="12.75">
      <c r="S274" s="90"/>
    </row>
    <row r="275" ht="12.75">
      <c r="S275" s="90"/>
    </row>
    <row r="276" ht="12.75">
      <c r="S276" s="90"/>
    </row>
    <row r="277" ht="12.75">
      <c r="S277" s="90"/>
    </row>
    <row r="278" ht="12.75">
      <c r="S278" s="90"/>
    </row>
    <row r="279" ht="12.75">
      <c r="S279" s="90"/>
    </row>
    <row r="280" ht="12.75">
      <c r="S280" s="90"/>
    </row>
    <row r="281" ht="12.75">
      <c r="S281" s="90"/>
    </row>
    <row r="282" ht="12.75">
      <c r="S282" s="90"/>
    </row>
    <row r="283" ht="12.75">
      <c r="S283" s="90"/>
    </row>
    <row r="284" ht="12.75">
      <c r="S284" s="90"/>
    </row>
    <row r="285" ht="12.75">
      <c r="S285" s="90"/>
    </row>
    <row r="286" ht="12.75">
      <c r="S286" s="90"/>
    </row>
    <row r="287" ht="12.75">
      <c r="S287" s="90"/>
    </row>
    <row r="288" ht="12.75">
      <c r="S288" s="90"/>
    </row>
    <row r="289" ht="12.75">
      <c r="S289" s="90"/>
    </row>
    <row r="290" ht="12.75">
      <c r="S290" s="90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8"/>
  <sheetViews>
    <sheetView zoomScalePageLayoutView="0" workbookViewId="0" topLeftCell="A119">
      <selection activeCell="S5" sqref="S5"/>
    </sheetView>
  </sheetViews>
  <sheetFormatPr defaultColWidth="9.00390625" defaultRowHeight="12.75"/>
  <cols>
    <col min="1" max="1" width="4.375" style="68" customWidth="1"/>
    <col min="2" max="2" width="21.625" style="69" customWidth="1"/>
    <col min="3" max="3" width="8.375" style="68" customWidth="1"/>
    <col min="4" max="4" width="17.125" style="69" customWidth="1"/>
    <col min="5" max="5" width="13.25390625" style="60" customWidth="1"/>
    <col min="6" max="6" width="8.125" style="70" customWidth="1"/>
    <col min="7" max="7" width="6.00390625" style="71" customWidth="1"/>
    <col min="8" max="8" width="7.875" style="70" customWidth="1"/>
    <col min="9" max="9" width="5.75390625" style="71" customWidth="1"/>
    <col min="10" max="10" width="8.00390625" style="70" customWidth="1"/>
    <col min="11" max="11" width="5.75390625" style="71" customWidth="1"/>
    <col min="12" max="12" width="7.875" style="70" customWidth="1"/>
    <col min="13" max="13" width="5.75390625" style="71" customWidth="1"/>
    <col min="14" max="14" width="8.25390625" style="70" customWidth="1"/>
    <col min="15" max="15" width="8.25390625" style="71" customWidth="1"/>
    <col min="16" max="16" width="8.125" style="72" customWidth="1"/>
    <col min="17" max="17" width="10.875" style="72" customWidth="1"/>
    <col min="18" max="20" width="8.125" style="72" customWidth="1"/>
    <col min="21" max="21" width="8.75390625" style="68" customWidth="1"/>
    <col min="22" max="16384" width="9.125" style="60" customWidth="1"/>
  </cols>
  <sheetData>
    <row r="1" spans="1:28" s="48" customFormat="1" ht="15">
      <c r="A1" s="46" t="s">
        <v>10</v>
      </c>
      <c r="B1" s="47" t="s">
        <v>0</v>
      </c>
      <c r="C1" s="46" t="s">
        <v>1</v>
      </c>
      <c r="D1" s="46" t="s">
        <v>2</v>
      </c>
      <c r="E1" s="48" t="s">
        <v>6</v>
      </c>
      <c r="F1" s="49">
        <v>60</v>
      </c>
      <c r="G1" s="50" t="s">
        <v>7</v>
      </c>
      <c r="H1" s="51" t="s">
        <v>3</v>
      </c>
      <c r="I1" s="50" t="s">
        <v>8</v>
      </c>
      <c r="J1" s="51" t="s">
        <v>4</v>
      </c>
      <c r="K1" s="50" t="s">
        <v>8</v>
      </c>
      <c r="L1" s="51" t="s">
        <v>5</v>
      </c>
      <c r="M1" s="50" t="s">
        <v>8</v>
      </c>
      <c r="N1" s="51">
        <v>1000</v>
      </c>
      <c r="O1" s="50" t="s">
        <v>8</v>
      </c>
      <c r="P1" s="46" t="s">
        <v>9</v>
      </c>
      <c r="Q1" s="46"/>
      <c r="R1" s="46"/>
      <c r="S1" s="46"/>
      <c r="T1" s="46"/>
      <c r="U1" s="46"/>
      <c r="X1" s="48">
        <v>60</v>
      </c>
      <c r="Y1" s="48" t="s">
        <v>3</v>
      </c>
      <c r="Z1" s="48" t="s">
        <v>4</v>
      </c>
      <c r="AA1" s="48" t="s">
        <v>5</v>
      </c>
      <c r="AB1" s="48">
        <v>1000</v>
      </c>
    </row>
    <row r="2" spans="1:25" ht="15.75">
      <c r="A2" s="97"/>
      <c r="B2" s="118" t="s">
        <v>31</v>
      </c>
      <c r="C2" s="119">
        <v>2002</v>
      </c>
      <c r="D2" s="118" t="s">
        <v>32</v>
      </c>
      <c r="E2" s="118" t="s">
        <v>33</v>
      </c>
      <c r="F2" s="127">
        <v>8.5</v>
      </c>
      <c r="G2" s="56">
        <f>VLOOKUP(V2,TABELA!B$1:O$202,14)</f>
        <v>77</v>
      </c>
      <c r="H2" s="127">
        <v>4.77</v>
      </c>
      <c r="I2" s="56">
        <f>VLOOKUP(H2,TABELA!J$1:O$202,6)</f>
        <v>64</v>
      </c>
      <c r="J2" s="55"/>
      <c r="K2" s="56">
        <f>VLOOKUP(J2,TABELA!H$1:O$202,8)</f>
        <v>0</v>
      </c>
      <c r="L2" s="127">
        <v>49</v>
      </c>
      <c r="M2" s="56">
        <f>VLOOKUP(L2,TABELA!N$1:O$202,2)</f>
        <v>73</v>
      </c>
      <c r="N2" s="127">
        <v>341.1</v>
      </c>
      <c r="O2" s="56">
        <f>VLOOKUP(W2,TABELA!E$1:O$202,11)</f>
        <v>38</v>
      </c>
      <c r="P2" s="57">
        <f aca="true" t="shared" si="0" ref="P2:P7">G2+I2+K2+M2+O2</f>
        <v>252</v>
      </c>
      <c r="Q2" s="58"/>
      <c r="R2" s="58"/>
      <c r="S2" s="58"/>
      <c r="T2" s="58"/>
      <c r="U2" s="59"/>
      <c r="V2" s="60">
        <f aca="true" t="shared" si="1" ref="V2:V65">-F2</f>
        <v>-8.5</v>
      </c>
      <c r="W2" s="60">
        <f aca="true" t="shared" si="2" ref="W2:W65">-N2</f>
        <v>-341.1</v>
      </c>
      <c r="X2" s="60">
        <f>IF(F2&gt;11.6,1,0)</f>
        <v>0</v>
      </c>
      <c r="Y2" s="60">
        <f>IF(2.1&gt;H2&gt;0,1,0)</f>
        <v>1</v>
      </c>
    </row>
    <row r="3" spans="1:23" ht="15">
      <c r="A3" s="99"/>
      <c r="B3" s="118" t="s">
        <v>34</v>
      </c>
      <c r="C3" s="119">
        <v>2002</v>
      </c>
      <c r="D3" s="118" t="s">
        <v>32</v>
      </c>
      <c r="E3" s="118" t="s">
        <v>33</v>
      </c>
      <c r="F3" s="127">
        <v>8.8</v>
      </c>
      <c r="G3" s="56">
        <f>VLOOKUP(V3,TABELA!B$1:O$202,14)</f>
        <v>66</v>
      </c>
      <c r="H3" s="127">
        <v>3.95</v>
      </c>
      <c r="I3" s="56">
        <f>VLOOKUP(H3,TABELA!J$1:O$202,6)</f>
        <v>37</v>
      </c>
      <c r="J3" s="55"/>
      <c r="K3" s="56">
        <f>VLOOKUP(J3,TABELA!H$1:O$202,8)</f>
        <v>0</v>
      </c>
      <c r="L3" s="127">
        <v>38.5</v>
      </c>
      <c r="M3" s="56">
        <f>VLOOKUP(L3,TABELA!N$1:O$202,2)</f>
        <v>52</v>
      </c>
      <c r="N3" s="127">
        <v>417.1</v>
      </c>
      <c r="O3" s="56">
        <f>VLOOKUP(W3,TABELA!E$1:O$202,11)</f>
        <v>7</v>
      </c>
      <c r="P3" s="57">
        <f t="shared" si="0"/>
        <v>162</v>
      </c>
      <c r="Q3" s="58"/>
      <c r="R3" s="58"/>
      <c r="S3" s="58"/>
      <c r="T3" s="58"/>
      <c r="U3" s="59"/>
      <c r="V3" s="60">
        <f t="shared" si="1"/>
        <v>-8.8</v>
      </c>
      <c r="W3" s="60">
        <f t="shared" si="2"/>
        <v>-417.1</v>
      </c>
    </row>
    <row r="4" spans="1:23" ht="15">
      <c r="A4" s="99"/>
      <c r="B4" s="118" t="s">
        <v>35</v>
      </c>
      <c r="C4" s="119">
        <v>2002</v>
      </c>
      <c r="D4" s="118" t="s">
        <v>32</v>
      </c>
      <c r="E4" s="118" t="s">
        <v>33</v>
      </c>
      <c r="F4" s="127">
        <v>9.3</v>
      </c>
      <c r="G4" s="56">
        <f>VLOOKUP(V4,TABELA!B$1:O$202,14)</f>
        <v>48</v>
      </c>
      <c r="H4" s="127">
        <v>4.32</v>
      </c>
      <c r="I4" s="56">
        <f>VLOOKUP(H4,TABELA!J$1:O$202,6)</f>
        <v>49</v>
      </c>
      <c r="J4" s="55"/>
      <c r="K4" s="56">
        <f>VLOOKUP(J4,TABELA!H$1:O$202,8)</f>
        <v>0</v>
      </c>
      <c r="L4" s="127">
        <v>55.5</v>
      </c>
      <c r="M4" s="56">
        <f>VLOOKUP(L4,TABELA!N$1:O$202,2)</f>
        <v>86</v>
      </c>
      <c r="N4" s="127">
        <v>347.7</v>
      </c>
      <c r="O4" s="56">
        <f>VLOOKUP(W4,TABELA!E$1:O$202,11)</f>
        <v>31</v>
      </c>
      <c r="P4" s="57">
        <f t="shared" si="0"/>
        <v>214</v>
      </c>
      <c r="Q4" s="58"/>
      <c r="R4" s="58"/>
      <c r="S4" s="58"/>
      <c r="T4" s="58"/>
      <c r="U4" s="59"/>
      <c r="V4" s="60">
        <f t="shared" si="1"/>
        <v>-9.3</v>
      </c>
      <c r="W4" s="60">
        <f t="shared" si="2"/>
        <v>-347.7</v>
      </c>
    </row>
    <row r="5" spans="1:23" ht="15">
      <c r="A5" s="99"/>
      <c r="B5" s="118" t="s">
        <v>36</v>
      </c>
      <c r="C5" s="119">
        <v>2003</v>
      </c>
      <c r="D5" s="118" t="s">
        <v>32</v>
      </c>
      <c r="E5" s="118" t="s">
        <v>33</v>
      </c>
      <c r="F5" s="127">
        <v>8.8</v>
      </c>
      <c r="G5" s="56">
        <f>VLOOKUP(V5,TABELA!B$1:O$202,14)</f>
        <v>66</v>
      </c>
      <c r="H5" s="127">
        <v>4.11</v>
      </c>
      <c r="I5" s="56">
        <f>VLOOKUP(H5,TABELA!J$1:O$202,6)</f>
        <v>42</v>
      </c>
      <c r="J5" s="55"/>
      <c r="K5" s="56">
        <f>VLOOKUP(J5,TABELA!H$1:O$202,8)</f>
        <v>0</v>
      </c>
      <c r="L5" s="127">
        <v>39.5</v>
      </c>
      <c r="M5" s="56">
        <f>VLOOKUP(L5,TABELA!N$1:O$202,2)</f>
        <v>54</v>
      </c>
      <c r="N5" s="127">
        <v>343.4</v>
      </c>
      <c r="O5" s="56">
        <f>VLOOKUP(W5,TABELA!E$1:O$202,11)</f>
        <v>35</v>
      </c>
      <c r="P5" s="57">
        <f t="shared" si="0"/>
        <v>197</v>
      </c>
      <c r="Q5" s="58"/>
      <c r="R5" s="58"/>
      <c r="S5" s="58"/>
      <c r="T5" s="58"/>
      <c r="U5" s="59"/>
      <c r="V5" s="60">
        <f t="shared" si="1"/>
        <v>-8.8</v>
      </c>
      <c r="W5" s="60">
        <f t="shared" si="2"/>
        <v>-343.4</v>
      </c>
    </row>
    <row r="6" spans="1:23" ht="15">
      <c r="A6" s="99"/>
      <c r="B6" s="118" t="s">
        <v>37</v>
      </c>
      <c r="C6" s="119">
        <v>2003</v>
      </c>
      <c r="D6" s="118" t="s">
        <v>32</v>
      </c>
      <c r="E6" s="118" t="s">
        <v>33</v>
      </c>
      <c r="F6" s="127">
        <v>9.5</v>
      </c>
      <c r="G6" s="56">
        <f>VLOOKUP(V6,TABELA!B$1:O$202,14)</f>
        <v>42</v>
      </c>
      <c r="H6" s="127">
        <v>4.14</v>
      </c>
      <c r="I6" s="56">
        <f>VLOOKUP(H6,TABELA!J$1:O$202,6)</f>
        <v>43</v>
      </c>
      <c r="J6" s="55"/>
      <c r="K6" s="56">
        <f>VLOOKUP(J6,TABELA!H$1:O$202,8)</f>
        <v>0</v>
      </c>
      <c r="L6" s="127">
        <v>34</v>
      </c>
      <c r="M6" s="56">
        <f>VLOOKUP(L6,TABELA!N$1:O$202,2)</f>
        <v>43</v>
      </c>
      <c r="N6" s="127">
        <v>410.9</v>
      </c>
      <c r="O6" s="56">
        <f>VLOOKUP(W6,TABELA!E$1:O$202,11)</f>
        <v>10</v>
      </c>
      <c r="P6" s="57">
        <f t="shared" si="0"/>
        <v>138</v>
      </c>
      <c r="Q6" s="58"/>
      <c r="R6" s="58"/>
      <c r="S6" s="58"/>
      <c r="T6" s="58"/>
      <c r="U6" s="59"/>
      <c r="V6" s="60">
        <f t="shared" si="1"/>
        <v>-9.5</v>
      </c>
      <c r="W6" s="60">
        <f t="shared" si="2"/>
        <v>-410.9</v>
      </c>
    </row>
    <row r="7" spans="1:23" ht="15">
      <c r="A7" s="99"/>
      <c r="B7" s="118" t="s">
        <v>38</v>
      </c>
      <c r="C7" s="119">
        <v>2003</v>
      </c>
      <c r="D7" s="118" t="s">
        <v>32</v>
      </c>
      <c r="E7" s="118" t="s">
        <v>33</v>
      </c>
      <c r="F7" s="127">
        <v>10.3</v>
      </c>
      <c r="G7" s="56">
        <f>VLOOKUP(V7,TABELA!B$1:O$202,14)</f>
        <v>22</v>
      </c>
      <c r="H7" s="127">
        <v>3.37</v>
      </c>
      <c r="I7" s="56">
        <f>VLOOKUP(H7,TABELA!J$1:O$202,6)</f>
        <v>19</v>
      </c>
      <c r="J7" s="55"/>
      <c r="K7" s="56">
        <f>VLOOKUP(J7,TABELA!H$1:O$202,8)</f>
        <v>0</v>
      </c>
      <c r="L7" s="127">
        <v>36.5</v>
      </c>
      <c r="M7" s="56">
        <f>VLOOKUP(L7,TABELA!N$1:O$202,2)</f>
        <v>48</v>
      </c>
      <c r="N7" s="127">
        <v>405.1</v>
      </c>
      <c r="O7" s="56">
        <f>VLOOKUP(W7,TABELA!E$1:O$202,11)</f>
        <v>14</v>
      </c>
      <c r="P7" s="57">
        <f t="shared" si="0"/>
        <v>103</v>
      </c>
      <c r="Q7" s="58"/>
      <c r="R7" s="58"/>
      <c r="S7" s="58"/>
      <c r="T7" s="58"/>
      <c r="U7" s="59"/>
      <c r="V7" s="60">
        <f t="shared" si="1"/>
        <v>-10.3</v>
      </c>
      <c r="W7" s="60">
        <f t="shared" si="2"/>
        <v>-405.1</v>
      </c>
    </row>
    <row r="8" spans="1:23" s="67" customFormat="1" ht="15">
      <c r="A8" s="106"/>
      <c r="B8" s="120" t="s">
        <v>39</v>
      </c>
      <c r="C8" s="121"/>
      <c r="D8" s="122" t="s">
        <v>32</v>
      </c>
      <c r="E8" s="122" t="s">
        <v>33</v>
      </c>
      <c r="F8" s="128"/>
      <c r="G8" s="56">
        <f>VLOOKUP(V8,TABELA!B$1:O$202,14)</f>
        <v>0</v>
      </c>
      <c r="H8" s="128"/>
      <c r="I8" s="56">
        <f>VLOOKUP(H8,TABELA!J$1:O$202,6)</f>
        <v>0</v>
      </c>
      <c r="J8" s="64"/>
      <c r="K8" s="56">
        <f>VLOOKUP(J8,TABELA!H$1:O$202,8)</f>
        <v>0</v>
      </c>
      <c r="L8" s="128"/>
      <c r="M8" s="56">
        <f>VLOOKUP(L8,TABELA!N$1:O$202,2)</f>
        <v>0</v>
      </c>
      <c r="N8" s="128"/>
      <c r="O8" s="56">
        <f>VLOOKUP(W8,TABELA!E$1:O$202,11)</f>
        <v>0</v>
      </c>
      <c r="P8" s="65"/>
      <c r="Q8" s="65">
        <f>LARGE(P2:P7,1)+LARGE(P2:P7,2)+LARGE(P2:P7,3)+LARGE(P2:P7,4)+LARGE(P2:P7,5)</f>
        <v>963</v>
      </c>
      <c r="R8" s="66"/>
      <c r="S8" s="66"/>
      <c r="T8" s="66"/>
      <c r="U8" s="59"/>
      <c r="V8" s="67">
        <f t="shared" si="1"/>
        <v>0</v>
      </c>
      <c r="W8" s="67">
        <f t="shared" si="2"/>
        <v>0</v>
      </c>
    </row>
    <row r="9" spans="1:23" ht="15.75">
      <c r="A9" s="100"/>
      <c r="B9" s="118" t="s">
        <v>40</v>
      </c>
      <c r="C9" s="119">
        <v>2002</v>
      </c>
      <c r="D9" s="118" t="s">
        <v>41</v>
      </c>
      <c r="E9" s="118" t="s">
        <v>33</v>
      </c>
      <c r="F9" s="127">
        <v>8.4</v>
      </c>
      <c r="G9" s="56">
        <f>VLOOKUP(V9,TABELA!B$1:O$202,14)</f>
        <v>82</v>
      </c>
      <c r="H9" s="127">
        <v>4.45</v>
      </c>
      <c r="I9" s="56">
        <f>VLOOKUP(H9,TABELA!J$1:O$202,6)</f>
        <v>53</v>
      </c>
      <c r="J9" s="55"/>
      <c r="K9" s="56">
        <f>VLOOKUP(J9,TABELA!H$1:O$202,8)</f>
        <v>0</v>
      </c>
      <c r="L9" s="127">
        <v>45.5</v>
      </c>
      <c r="M9" s="56">
        <f>VLOOKUP(L9,TABELA!N$1:O$202,2)</f>
        <v>66</v>
      </c>
      <c r="N9" s="127">
        <v>327.4</v>
      </c>
      <c r="O9" s="56">
        <f>VLOOKUP(W9,TABELA!E$1:O$202,11)</f>
        <v>55</v>
      </c>
      <c r="P9" s="57">
        <f aca="true" t="shared" si="3" ref="P9:P14">G9+I9+K9+M9+O9</f>
        <v>256</v>
      </c>
      <c r="Q9" s="58"/>
      <c r="R9" s="58"/>
      <c r="S9" s="58"/>
      <c r="T9" s="58"/>
      <c r="U9" s="59"/>
      <c r="V9" s="60">
        <f t="shared" si="1"/>
        <v>-8.4</v>
      </c>
      <c r="W9" s="60">
        <f t="shared" si="2"/>
        <v>-327.4</v>
      </c>
    </row>
    <row r="10" spans="1:23" ht="15.75">
      <c r="A10" s="100"/>
      <c r="B10" s="118" t="s">
        <v>42</v>
      </c>
      <c r="C10" s="119">
        <v>2002</v>
      </c>
      <c r="D10" s="118" t="s">
        <v>41</v>
      </c>
      <c r="E10" s="118" t="s">
        <v>33</v>
      </c>
      <c r="F10" s="127">
        <v>10.2</v>
      </c>
      <c r="G10" s="56">
        <f>VLOOKUP(V10,TABELA!B$1:O$202,14)</f>
        <v>24</v>
      </c>
      <c r="H10" s="127">
        <v>3.42</v>
      </c>
      <c r="I10" s="56">
        <f>VLOOKUP(H10,TABELA!J$1:O$202,6)</f>
        <v>20</v>
      </c>
      <c r="J10" s="55"/>
      <c r="K10" s="56">
        <f>VLOOKUP(J10,TABELA!H$1:O$202,8)</f>
        <v>0</v>
      </c>
      <c r="L10" s="127">
        <v>32</v>
      </c>
      <c r="M10" s="56">
        <f>VLOOKUP(L10,TABELA!N$1:O$202,2)</f>
        <v>39</v>
      </c>
      <c r="N10" s="127">
        <v>427.7</v>
      </c>
      <c r="O10" s="56">
        <f>VLOOKUP(W10,TABELA!E$1:O$202,11)</f>
        <v>1</v>
      </c>
      <c r="P10" s="57">
        <f t="shared" si="3"/>
        <v>84</v>
      </c>
      <c r="Q10" s="58"/>
      <c r="R10" s="58"/>
      <c r="S10" s="58"/>
      <c r="T10" s="58"/>
      <c r="U10" s="59"/>
      <c r="V10" s="60">
        <f t="shared" si="1"/>
        <v>-10.2</v>
      </c>
      <c r="W10" s="60">
        <f t="shared" si="2"/>
        <v>-427.7</v>
      </c>
    </row>
    <row r="11" spans="1:23" ht="15.75">
      <c r="A11" s="100"/>
      <c r="B11" s="118" t="s">
        <v>43</v>
      </c>
      <c r="C11" s="119">
        <v>2002</v>
      </c>
      <c r="D11" s="118" t="s">
        <v>41</v>
      </c>
      <c r="E11" s="118" t="s">
        <v>33</v>
      </c>
      <c r="F11" s="127">
        <v>9.1</v>
      </c>
      <c r="G11" s="56">
        <f>VLOOKUP(V11,TABELA!B$1:O$202,14)</f>
        <v>56</v>
      </c>
      <c r="H11" s="127">
        <v>3.87</v>
      </c>
      <c r="I11" s="56">
        <f>VLOOKUP(H11,TABELA!J$1:O$202,6)</f>
        <v>34</v>
      </c>
      <c r="J11" s="55"/>
      <c r="K11" s="56">
        <f>VLOOKUP(J11,TABELA!H$1:O$202,8)</f>
        <v>0</v>
      </c>
      <c r="L11" s="127">
        <v>38.5</v>
      </c>
      <c r="M11" s="56">
        <f>VLOOKUP(L11,TABELA!N$1:O$202,2)</f>
        <v>52</v>
      </c>
      <c r="N11" s="127">
        <v>413.5</v>
      </c>
      <c r="O11" s="56">
        <f>VLOOKUP(W11,TABELA!E$1:O$202,11)</f>
        <v>9</v>
      </c>
      <c r="P11" s="57">
        <f t="shared" si="3"/>
        <v>151</v>
      </c>
      <c r="Q11" s="58"/>
      <c r="R11" s="58"/>
      <c r="S11" s="58"/>
      <c r="T11" s="58"/>
      <c r="U11" s="59"/>
      <c r="V11" s="60">
        <f t="shared" si="1"/>
        <v>-9.1</v>
      </c>
      <c r="W11" s="60">
        <f t="shared" si="2"/>
        <v>-413.5</v>
      </c>
    </row>
    <row r="12" spans="1:23" ht="15.75">
      <c r="A12" s="100"/>
      <c r="B12" s="118" t="s">
        <v>44</v>
      </c>
      <c r="C12" s="119">
        <v>2004</v>
      </c>
      <c r="D12" s="118" t="s">
        <v>41</v>
      </c>
      <c r="E12" s="118" t="s">
        <v>33</v>
      </c>
      <c r="F12" s="127">
        <v>9.7</v>
      </c>
      <c r="G12" s="56">
        <f>VLOOKUP(V12,TABELA!B$1:O$202,14)</f>
        <v>36</v>
      </c>
      <c r="H12" s="127">
        <v>3.36</v>
      </c>
      <c r="I12" s="56">
        <f>VLOOKUP(H12,TABELA!J$1:O$202,6)</f>
        <v>18</v>
      </c>
      <c r="J12" s="55"/>
      <c r="K12" s="56">
        <f>VLOOKUP(J12,TABELA!H$1:O$202,8)</f>
        <v>0</v>
      </c>
      <c r="L12" s="127">
        <v>29</v>
      </c>
      <c r="M12" s="56">
        <f>VLOOKUP(L12,TABELA!N$1:O$202,2)</f>
        <v>33</v>
      </c>
      <c r="N12" s="127">
        <v>423.3</v>
      </c>
      <c r="O12" s="56">
        <f>VLOOKUP(W12,TABELA!E$1:O$202,11)</f>
        <v>4</v>
      </c>
      <c r="P12" s="57">
        <f t="shared" si="3"/>
        <v>91</v>
      </c>
      <c r="Q12" s="58"/>
      <c r="R12" s="58"/>
      <c r="S12" s="58"/>
      <c r="T12" s="58"/>
      <c r="U12" s="59"/>
      <c r="V12" s="60">
        <f t="shared" si="1"/>
        <v>-9.7</v>
      </c>
      <c r="W12" s="60">
        <f t="shared" si="2"/>
        <v>-423.3</v>
      </c>
    </row>
    <row r="13" spans="1:23" ht="15.75">
      <c r="A13" s="100"/>
      <c r="B13" s="118" t="s">
        <v>45</v>
      </c>
      <c r="C13" s="119">
        <v>2002</v>
      </c>
      <c r="D13" s="118" t="s">
        <v>41</v>
      </c>
      <c r="E13" s="118" t="s">
        <v>33</v>
      </c>
      <c r="F13" s="127">
        <v>8.6</v>
      </c>
      <c r="G13" s="56">
        <f>VLOOKUP(V13,TABELA!B$1:O$202,14)</f>
        <v>73</v>
      </c>
      <c r="H13" s="127">
        <v>4.63</v>
      </c>
      <c r="I13" s="56">
        <f>VLOOKUP(H13,TABELA!J$1:O$202,6)</f>
        <v>59</v>
      </c>
      <c r="J13" s="55"/>
      <c r="K13" s="56">
        <f>VLOOKUP(J13,TABELA!H$1:O$202,8)</f>
        <v>0</v>
      </c>
      <c r="L13" s="127">
        <v>42.5</v>
      </c>
      <c r="M13" s="56">
        <f>VLOOKUP(L13,TABELA!N$1:O$202,2)</f>
        <v>60</v>
      </c>
      <c r="N13" s="127">
        <v>349</v>
      </c>
      <c r="O13" s="56">
        <f>VLOOKUP(W13,TABELA!E$1:O$202,11)</f>
        <v>30</v>
      </c>
      <c r="P13" s="57">
        <f t="shared" si="3"/>
        <v>222</v>
      </c>
      <c r="Q13" s="58"/>
      <c r="R13" s="58"/>
      <c r="S13" s="58"/>
      <c r="T13" s="58"/>
      <c r="U13" s="59"/>
      <c r="V13" s="60">
        <f t="shared" si="1"/>
        <v>-8.6</v>
      </c>
      <c r="W13" s="60">
        <f t="shared" si="2"/>
        <v>-349</v>
      </c>
    </row>
    <row r="14" spans="1:23" ht="15.75">
      <c r="A14" s="100"/>
      <c r="B14" s="118" t="s">
        <v>46</v>
      </c>
      <c r="C14" s="119">
        <v>2002</v>
      </c>
      <c r="D14" s="118" t="s">
        <v>41</v>
      </c>
      <c r="E14" s="118" t="s">
        <v>33</v>
      </c>
      <c r="F14" s="127">
        <v>9.4</v>
      </c>
      <c r="G14" s="56">
        <f>VLOOKUP(V14,TABELA!B$1:O$202,14)</f>
        <v>45</v>
      </c>
      <c r="H14" s="127">
        <v>3.86</v>
      </c>
      <c r="I14" s="56">
        <f>VLOOKUP(H14,TABELA!J$1:O$202,6)</f>
        <v>34</v>
      </c>
      <c r="J14" s="55"/>
      <c r="K14" s="56">
        <f>VLOOKUP(J14,TABELA!H$1:O$202,8)</f>
        <v>0</v>
      </c>
      <c r="L14" s="127">
        <v>55</v>
      </c>
      <c r="M14" s="56">
        <f>VLOOKUP(L14,TABELA!N$1:O$202,2)</f>
        <v>85</v>
      </c>
      <c r="N14" s="127">
        <v>345.5</v>
      </c>
      <c r="O14" s="56">
        <f>VLOOKUP(W14,TABELA!E$1:O$202,11)</f>
        <v>33</v>
      </c>
      <c r="P14" s="57">
        <f t="shared" si="3"/>
        <v>197</v>
      </c>
      <c r="Q14" s="58"/>
      <c r="R14" s="58"/>
      <c r="S14" s="58"/>
      <c r="T14" s="58"/>
      <c r="U14" s="59"/>
      <c r="V14" s="60">
        <f t="shared" si="1"/>
        <v>-9.4</v>
      </c>
      <c r="W14" s="60">
        <f t="shared" si="2"/>
        <v>-345.5</v>
      </c>
    </row>
    <row r="15" spans="1:23" s="67" customFormat="1" ht="15.75">
      <c r="A15" s="110"/>
      <c r="B15" s="120" t="s">
        <v>39</v>
      </c>
      <c r="C15" s="121"/>
      <c r="D15" s="122" t="s">
        <v>41</v>
      </c>
      <c r="E15" s="122" t="s">
        <v>33</v>
      </c>
      <c r="F15" s="128"/>
      <c r="G15" s="56">
        <f>VLOOKUP(V15,TABELA!B$1:O$202,14)</f>
        <v>0</v>
      </c>
      <c r="H15" s="128"/>
      <c r="I15" s="56">
        <f>VLOOKUP(H15,TABELA!J$1:O$202,6)</f>
        <v>0</v>
      </c>
      <c r="J15" s="64"/>
      <c r="K15" s="56">
        <f>VLOOKUP(J15,TABELA!H$1:O$202,8)</f>
        <v>0</v>
      </c>
      <c r="L15" s="128"/>
      <c r="M15" s="56">
        <f>VLOOKUP(L15,TABELA!N$1:O$202,2)</f>
        <v>0</v>
      </c>
      <c r="N15" s="128"/>
      <c r="O15" s="56">
        <f>VLOOKUP(W15,TABELA!E$1:O$202,11)</f>
        <v>0</v>
      </c>
      <c r="P15" s="65"/>
      <c r="Q15" s="65">
        <f>LARGE(P9:P14,1)+LARGE(P9:P14,2)+LARGE(P9:P14,3)+LARGE(P9:P14,4)+LARGE(P9:P14,5)</f>
        <v>917</v>
      </c>
      <c r="R15" s="66"/>
      <c r="S15" s="66"/>
      <c r="T15" s="66"/>
      <c r="U15" s="59"/>
      <c r="V15" s="67">
        <f t="shared" si="1"/>
        <v>0</v>
      </c>
      <c r="W15" s="67">
        <f t="shared" si="2"/>
        <v>0</v>
      </c>
    </row>
    <row r="16" spans="1:23" ht="15.75">
      <c r="A16" s="97"/>
      <c r="B16" s="118" t="s">
        <v>47</v>
      </c>
      <c r="C16" s="119">
        <v>2002</v>
      </c>
      <c r="D16" s="118" t="s">
        <v>48</v>
      </c>
      <c r="E16" s="118" t="s">
        <v>49</v>
      </c>
      <c r="F16" s="127">
        <v>9.1</v>
      </c>
      <c r="G16" s="56">
        <f>VLOOKUP(V16,TABELA!B$1:O$202,14)</f>
        <v>56</v>
      </c>
      <c r="H16" s="127">
        <v>4.13</v>
      </c>
      <c r="I16" s="56">
        <f>VLOOKUP(H16,TABELA!J$1:O$202,6)</f>
        <v>43</v>
      </c>
      <c r="J16" s="55"/>
      <c r="K16" s="56">
        <f>VLOOKUP(J16,TABELA!H$1:O$202,8)</f>
        <v>0</v>
      </c>
      <c r="L16" s="127">
        <v>37</v>
      </c>
      <c r="M16" s="56">
        <f>VLOOKUP(L16,TABELA!N$1:O$202,2)</f>
        <v>49</v>
      </c>
      <c r="N16" s="127">
        <v>352.4</v>
      </c>
      <c r="O16" s="56">
        <f>VLOOKUP(W16,TABELA!E$1:O$202,11)</f>
        <v>26</v>
      </c>
      <c r="P16" s="57">
        <f aca="true" t="shared" si="4" ref="P16:P21">G16+I16+K16+M16+O16</f>
        <v>174</v>
      </c>
      <c r="Q16" s="58"/>
      <c r="R16" s="58"/>
      <c r="S16" s="58"/>
      <c r="T16" s="58"/>
      <c r="U16" s="59"/>
      <c r="V16" s="60">
        <f t="shared" si="1"/>
        <v>-9.1</v>
      </c>
      <c r="W16" s="60">
        <f t="shared" si="2"/>
        <v>-352.4</v>
      </c>
    </row>
    <row r="17" spans="1:23" ht="15.75">
      <c r="A17" s="97"/>
      <c r="B17" s="118" t="s">
        <v>50</v>
      </c>
      <c r="C17" s="119">
        <v>2002</v>
      </c>
      <c r="D17" s="118" t="s">
        <v>48</v>
      </c>
      <c r="E17" s="118" t="s">
        <v>49</v>
      </c>
      <c r="F17" s="127">
        <v>9.8</v>
      </c>
      <c r="G17" s="56">
        <f>VLOOKUP(V17,TABELA!B$1:O$202,14)</f>
        <v>34</v>
      </c>
      <c r="H17" s="127">
        <v>4</v>
      </c>
      <c r="I17" s="56">
        <f>VLOOKUP(H17,TABELA!J$1:O$202,6)</f>
        <v>38</v>
      </c>
      <c r="J17" s="55"/>
      <c r="K17" s="56">
        <f>VLOOKUP(J17,TABELA!H$1:O$202,8)</f>
        <v>0</v>
      </c>
      <c r="L17" s="127">
        <v>44</v>
      </c>
      <c r="M17" s="56">
        <f>VLOOKUP(L17,TABELA!N$1:O$202,2)</f>
        <v>63</v>
      </c>
      <c r="N17" s="127">
        <v>416.9</v>
      </c>
      <c r="O17" s="56">
        <f>VLOOKUP(W17,TABELA!E$1:O$202,11)</f>
        <v>7</v>
      </c>
      <c r="P17" s="57">
        <f t="shared" si="4"/>
        <v>142</v>
      </c>
      <c r="Q17" s="58"/>
      <c r="R17" s="58"/>
      <c r="S17" s="58"/>
      <c r="T17" s="58"/>
      <c r="U17" s="59"/>
      <c r="V17" s="60">
        <f t="shared" si="1"/>
        <v>-9.8</v>
      </c>
      <c r="W17" s="60">
        <f t="shared" si="2"/>
        <v>-416.9</v>
      </c>
    </row>
    <row r="18" spans="1:23" ht="15.75">
      <c r="A18" s="97"/>
      <c r="B18" s="118" t="s">
        <v>51</v>
      </c>
      <c r="C18" s="119">
        <v>2002</v>
      </c>
      <c r="D18" s="118" t="s">
        <v>48</v>
      </c>
      <c r="E18" s="118" t="s">
        <v>49</v>
      </c>
      <c r="F18" s="127">
        <v>8.5</v>
      </c>
      <c r="G18" s="56">
        <f>VLOOKUP(V18,TABELA!B$1:O$202,14)</f>
        <v>77</v>
      </c>
      <c r="H18" s="127">
        <v>4.48</v>
      </c>
      <c r="I18" s="56">
        <f>VLOOKUP(H18,TABELA!J$1:O$202,6)</f>
        <v>54</v>
      </c>
      <c r="J18" s="55"/>
      <c r="K18" s="56">
        <f>VLOOKUP(J18,TABELA!H$1:O$202,8)</f>
        <v>0</v>
      </c>
      <c r="L18" s="127">
        <v>28.5</v>
      </c>
      <c r="M18" s="56">
        <f>VLOOKUP(L18,TABELA!N$1:O$202,2)</f>
        <v>32</v>
      </c>
      <c r="N18" s="127">
        <v>435.9</v>
      </c>
      <c r="O18" s="56">
        <f>VLOOKUP(W18,TABELA!E$1:O$202,11)</f>
        <v>0</v>
      </c>
      <c r="P18" s="57">
        <f t="shared" si="4"/>
        <v>163</v>
      </c>
      <c r="Q18" s="58"/>
      <c r="R18" s="58"/>
      <c r="S18" s="58"/>
      <c r="T18" s="58"/>
      <c r="U18" s="59"/>
      <c r="V18" s="60">
        <f t="shared" si="1"/>
        <v>-8.5</v>
      </c>
      <c r="W18" s="60">
        <f t="shared" si="2"/>
        <v>-435.9</v>
      </c>
    </row>
    <row r="19" spans="1:23" ht="15.75">
      <c r="A19" s="97"/>
      <c r="B19" s="118" t="s">
        <v>52</v>
      </c>
      <c r="C19" s="119">
        <v>2002</v>
      </c>
      <c r="D19" s="118" t="s">
        <v>48</v>
      </c>
      <c r="E19" s="118" t="s">
        <v>49</v>
      </c>
      <c r="F19" s="127">
        <v>9</v>
      </c>
      <c r="G19" s="56">
        <f>VLOOKUP(V19,TABELA!B$1:O$202,14)</f>
        <v>59</v>
      </c>
      <c r="H19" s="127">
        <v>4.19</v>
      </c>
      <c r="I19" s="56">
        <f>VLOOKUP(H19,TABELA!J$1:O$202,6)</f>
        <v>45</v>
      </c>
      <c r="J19" s="55"/>
      <c r="K19" s="56">
        <f>VLOOKUP(J19,TABELA!H$1:O$202,8)</f>
        <v>0</v>
      </c>
      <c r="L19" s="127">
        <v>30</v>
      </c>
      <c r="M19" s="56">
        <f>VLOOKUP(L19,TABELA!N$1:O$202,2)</f>
        <v>35</v>
      </c>
      <c r="N19" s="127">
        <v>407.1</v>
      </c>
      <c r="O19" s="56">
        <f>VLOOKUP(W19,TABELA!E$1:O$202,11)</f>
        <v>12</v>
      </c>
      <c r="P19" s="57">
        <f t="shared" si="4"/>
        <v>151</v>
      </c>
      <c r="Q19" s="58"/>
      <c r="R19" s="58"/>
      <c r="S19" s="58"/>
      <c r="T19" s="58"/>
      <c r="U19" s="59"/>
      <c r="V19" s="60">
        <f t="shared" si="1"/>
        <v>-9</v>
      </c>
      <c r="W19" s="60">
        <f t="shared" si="2"/>
        <v>-407.1</v>
      </c>
    </row>
    <row r="20" spans="1:23" ht="15.75">
      <c r="A20" s="97"/>
      <c r="B20" s="118" t="s">
        <v>53</v>
      </c>
      <c r="C20" s="119">
        <v>2002</v>
      </c>
      <c r="D20" s="118" t="s">
        <v>48</v>
      </c>
      <c r="E20" s="118" t="s">
        <v>49</v>
      </c>
      <c r="F20" s="127">
        <v>9.6</v>
      </c>
      <c r="G20" s="56">
        <f>VLOOKUP(V20,TABELA!B$1:O$202,14)</f>
        <v>39</v>
      </c>
      <c r="H20" s="127">
        <v>3.7</v>
      </c>
      <c r="I20" s="56">
        <f>VLOOKUP(H20,TABELA!J$1:O$202,6)</f>
        <v>28</v>
      </c>
      <c r="J20" s="55"/>
      <c r="K20" s="56">
        <f>VLOOKUP(J20,TABELA!H$1:O$202,8)</f>
        <v>0</v>
      </c>
      <c r="L20" s="127">
        <v>39</v>
      </c>
      <c r="M20" s="56">
        <f>VLOOKUP(L20,TABELA!N$1:O$202,2)</f>
        <v>53</v>
      </c>
      <c r="N20" s="127">
        <v>344.9</v>
      </c>
      <c r="O20" s="56">
        <f>VLOOKUP(W20,TABELA!E$1:O$202,11)</f>
        <v>34</v>
      </c>
      <c r="P20" s="57">
        <f t="shared" si="4"/>
        <v>154</v>
      </c>
      <c r="Q20" s="58"/>
      <c r="R20" s="58"/>
      <c r="S20" s="58"/>
      <c r="T20" s="58"/>
      <c r="U20" s="59"/>
      <c r="V20" s="60">
        <f t="shared" si="1"/>
        <v>-9.6</v>
      </c>
      <c r="W20" s="60">
        <f t="shared" si="2"/>
        <v>-344.9</v>
      </c>
    </row>
    <row r="21" spans="1:23" ht="15.75">
      <c r="A21" s="97"/>
      <c r="B21" s="118"/>
      <c r="C21" s="119"/>
      <c r="D21" s="118" t="s">
        <v>48</v>
      </c>
      <c r="E21" s="118" t="s">
        <v>49</v>
      </c>
      <c r="F21" s="127"/>
      <c r="G21" s="56">
        <f>VLOOKUP(V21,TABELA!B$1:O$202,14)</f>
        <v>0</v>
      </c>
      <c r="H21" s="127"/>
      <c r="I21" s="56">
        <f>VLOOKUP(H21,TABELA!J$1:O$202,6)</f>
        <v>0</v>
      </c>
      <c r="J21" s="55"/>
      <c r="K21" s="56">
        <f>VLOOKUP(J21,TABELA!H$1:O$202,8)</f>
        <v>0</v>
      </c>
      <c r="L21" s="127"/>
      <c r="M21" s="56">
        <f>VLOOKUP(L21,TABELA!N$1:O$202,2)</f>
        <v>0</v>
      </c>
      <c r="N21" s="127"/>
      <c r="O21" s="56">
        <f>VLOOKUP(W21,TABELA!E$1:O$202,11)</f>
        <v>0</v>
      </c>
      <c r="P21" s="57">
        <f t="shared" si="4"/>
        <v>0</v>
      </c>
      <c r="Q21" s="58"/>
      <c r="R21" s="58"/>
      <c r="S21" s="58"/>
      <c r="T21" s="58"/>
      <c r="U21" s="59"/>
      <c r="V21" s="60">
        <f t="shared" si="1"/>
        <v>0</v>
      </c>
      <c r="W21" s="60">
        <f t="shared" si="2"/>
        <v>0</v>
      </c>
    </row>
    <row r="22" spans="1:23" s="67" customFormat="1" ht="15.75">
      <c r="A22" s="108"/>
      <c r="B22" s="120" t="s">
        <v>39</v>
      </c>
      <c r="C22" s="121"/>
      <c r="D22" s="122" t="s">
        <v>48</v>
      </c>
      <c r="E22" s="122" t="s">
        <v>49</v>
      </c>
      <c r="F22" s="128"/>
      <c r="G22" s="56">
        <f>VLOOKUP(V22,TABELA!B$1:O$202,14)</f>
        <v>0</v>
      </c>
      <c r="H22" s="128"/>
      <c r="I22" s="56">
        <f>VLOOKUP(H22,TABELA!J$1:O$202,6)</f>
        <v>0</v>
      </c>
      <c r="J22" s="64"/>
      <c r="K22" s="56">
        <f>VLOOKUP(J22,TABELA!H$1:O$202,8)</f>
        <v>0</v>
      </c>
      <c r="L22" s="128"/>
      <c r="M22" s="56">
        <f>VLOOKUP(L22,TABELA!N$1:O$202,2)</f>
        <v>0</v>
      </c>
      <c r="N22" s="128"/>
      <c r="O22" s="56">
        <f>VLOOKUP(W22,TABELA!E$1:O$202,11)</f>
        <v>0</v>
      </c>
      <c r="P22" s="65"/>
      <c r="Q22" s="65">
        <f>LARGE(P16:P21,1)+LARGE(P16:P21,2)+LARGE(P16:P21,3)+LARGE(P16:P21,4)+LARGE(P16:P21,5)</f>
        <v>784</v>
      </c>
      <c r="R22" s="66"/>
      <c r="S22" s="66"/>
      <c r="T22" s="66"/>
      <c r="U22" s="59"/>
      <c r="V22" s="67">
        <f t="shared" si="1"/>
        <v>0</v>
      </c>
      <c r="W22" s="67">
        <f t="shared" si="2"/>
        <v>0</v>
      </c>
    </row>
    <row r="23" spans="1:23" ht="15.75">
      <c r="A23" s="100"/>
      <c r="B23" s="118" t="s">
        <v>54</v>
      </c>
      <c r="C23" s="119"/>
      <c r="D23" s="118" t="s">
        <v>55</v>
      </c>
      <c r="E23" s="118" t="s">
        <v>56</v>
      </c>
      <c r="F23" s="127">
        <v>9.2</v>
      </c>
      <c r="G23" s="56">
        <f>VLOOKUP(V23,TABELA!B$1:O$202,14)</f>
        <v>52</v>
      </c>
      <c r="H23" s="127">
        <v>4.16</v>
      </c>
      <c r="I23" s="56">
        <f>VLOOKUP(H23,TABELA!J$1:O$202,6)</f>
        <v>44</v>
      </c>
      <c r="J23" s="55"/>
      <c r="K23" s="56">
        <f>VLOOKUP(J23,TABELA!H$1:O$202,8)</f>
        <v>0</v>
      </c>
      <c r="L23" s="127">
        <v>29</v>
      </c>
      <c r="M23" s="56">
        <f>VLOOKUP(L23,TABELA!N$1:O$202,2)</f>
        <v>33</v>
      </c>
      <c r="N23" s="127">
        <v>345.6</v>
      </c>
      <c r="O23" s="56">
        <f>VLOOKUP(W23,TABELA!E$1:O$202,11)</f>
        <v>33</v>
      </c>
      <c r="P23" s="57">
        <f aca="true" t="shared" si="5" ref="P23:P28">G23+I23+K23+M23+O23</f>
        <v>162</v>
      </c>
      <c r="Q23" s="58"/>
      <c r="R23" s="58"/>
      <c r="S23" s="58"/>
      <c r="T23" s="58"/>
      <c r="U23" s="59"/>
      <c r="V23" s="60">
        <f t="shared" si="1"/>
        <v>-9.2</v>
      </c>
      <c r="W23" s="60">
        <f t="shared" si="2"/>
        <v>-345.6</v>
      </c>
    </row>
    <row r="24" spans="1:23" ht="15.75">
      <c r="A24" s="100"/>
      <c r="B24" s="118" t="s">
        <v>57</v>
      </c>
      <c r="C24" s="119"/>
      <c r="D24" s="118" t="s">
        <v>55</v>
      </c>
      <c r="E24" s="118" t="s">
        <v>56</v>
      </c>
      <c r="F24" s="127">
        <v>9.3</v>
      </c>
      <c r="G24" s="56">
        <f>VLOOKUP(V24,TABELA!B$1:O$202,14)</f>
        <v>48</v>
      </c>
      <c r="H24" s="127">
        <v>4.13</v>
      </c>
      <c r="I24" s="56">
        <f>VLOOKUP(H24,TABELA!J$1:O$202,6)</f>
        <v>43</v>
      </c>
      <c r="J24" s="55"/>
      <c r="K24" s="56">
        <f>VLOOKUP(J24,TABELA!H$1:O$202,8)</f>
        <v>0</v>
      </c>
      <c r="L24" s="127">
        <v>33</v>
      </c>
      <c r="M24" s="56">
        <f>VLOOKUP(L24,TABELA!N$1:O$202,2)</f>
        <v>41</v>
      </c>
      <c r="N24" s="127">
        <v>340.7</v>
      </c>
      <c r="O24" s="56">
        <f>VLOOKUP(W24,TABELA!E$1:O$202,11)</f>
        <v>39</v>
      </c>
      <c r="P24" s="57">
        <f t="shared" si="5"/>
        <v>171</v>
      </c>
      <c r="Q24" s="58"/>
      <c r="R24" s="58"/>
      <c r="S24" s="58"/>
      <c r="T24" s="58"/>
      <c r="U24" s="59"/>
      <c r="V24" s="60">
        <f t="shared" si="1"/>
        <v>-9.3</v>
      </c>
      <c r="W24" s="60">
        <f t="shared" si="2"/>
        <v>-340.7</v>
      </c>
    </row>
    <row r="25" spans="1:23" ht="15.75">
      <c r="A25" s="100"/>
      <c r="B25" s="118" t="s">
        <v>58</v>
      </c>
      <c r="C25" s="119"/>
      <c r="D25" s="118" t="s">
        <v>55</v>
      </c>
      <c r="E25" s="118" t="s">
        <v>56</v>
      </c>
      <c r="F25" s="127">
        <v>10.2</v>
      </c>
      <c r="G25" s="56">
        <f>VLOOKUP(V25,TABELA!B$1:O$202,14)</f>
        <v>24</v>
      </c>
      <c r="H25" s="127">
        <v>3.97</v>
      </c>
      <c r="I25" s="56">
        <f>VLOOKUP(H25,TABELA!J$1:O$202,6)</f>
        <v>37</v>
      </c>
      <c r="J25" s="55"/>
      <c r="K25" s="56">
        <f>VLOOKUP(J25,TABELA!H$1:O$202,8)</f>
        <v>0</v>
      </c>
      <c r="L25" s="127">
        <v>33.5</v>
      </c>
      <c r="M25" s="56">
        <f>VLOOKUP(L25,TABELA!N$1:O$202,2)</f>
        <v>42</v>
      </c>
      <c r="N25" s="127">
        <v>446.3</v>
      </c>
      <c r="O25" s="56">
        <f>VLOOKUP(W25,TABELA!E$1:O$202,11)</f>
        <v>0</v>
      </c>
      <c r="P25" s="57">
        <f t="shared" si="5"/>
        <v>103</v>
      </c>
      <c r="Q25" s="58"/>
      <c r="R25" s="58"/>
      <c r="S25" s="58"/>
      <c r="T25" s="58"/>
      <c r="U25" s="59"/>
      <c r="V25" s="60">
        <f t="shared" si="1"/>
        <v>-10.2</v>
      </c>
      <c r="W25" s="60">
        <f t="shared" si="2"/>
        <v>-446.3</v>
      </c>
    </row>
    <row r="26" spans="1:23" ht="15.75">
      <c r="A26" s="100"/>
      <c r="B26" s="118" t="s">
        <v>59</v>
      </c>
      <c r="C26" s="119"/>
      <c r="D26" s="118" t="s">
        <v>55</v>
      </c>
      <c r="E26" s="118" t="s">
        <v>56</v>
      </c>
      <c r="F26" s="127">
        <v>9.7</v>
      </c>
      <c r="G26" s="56">
        <f>VLOOKUP(V26,TABELA!B$1:O$202,14)</f>
        <v>36</v>
      </c>
      <c r="H26" s="127">
        <v>3.9</v>
      </c>
      <c r="I26" s="56">
        <f>VLOOKUP(H26,TABELA!J$1:O$202,6)</f>
        <v>35</v>
      </c>
      <c r="J26" s="55"/>
      <c r="K26" s="56">
        <f>VLOOKUP(J26,TABELA!H$1:O$202,8)</f>
        <v>0</v>
      </c>
      <c r="L26" s="127">
        <v>34</v>
      </c>
      <c r="M26" s="56">
        <f>VLOOKUP(L26,TABELA!N$1:O$202,2)</f>
        <v>43</v>
      </c>
      <c r="N26" s="127">
        <v>519.6</v>
      </c>
      <c r="O26" s="56">
        <f>VLOOKUP(W26,TABELA!E$1:O$202,11)</f>
        <v>0</v>
      </c>
      <c r="P26" s="57">
        <f t="shared" si="5"/>
        <v>114</v>
      </c>
      <c r="Q26" s="58"/>
      <c r="R26" s="58"/>
      <c r="S26" s="58"/>
      <c r="T26" s="58"/>
      <c r="U26" s="59"/>
      <c r="V26" s="60">
        <f t="shared" si="1"/>
        <v>-9.7</v>
      </c>
      <c r="W26" s="60">
        <f t="shared" si="2"/>
        <v>-519.6</v>
      </c>
    </row>
    <row r="27" spans="1:23" ht="15.75">
      <c r="A27" s="100"/>
      <c r="B27" s="118" t="s">
        <v>60</v>
      </c>
      <c r="C27" s="119"/>
      <c r="D27" s="118" t="s">
        <v>55</v>
      </c>
      <c r="E27" s="118" t="s">
        <v>56</v>
      </c>
      <c r="F27" s="127">
        <v>10</v>
      </c>
      <c r="G27" s="56">
        <f>VLOOKUP(V27,TABELA!B$1:O$202,14)</f>
        <v>29</v>
      </c>
      <c r="H27" s="127">
        <v>4.1</v>
      </c>
      <c r="I27" s="56">
        <f>VLOOKUP(H27,TABELA!J$1:O$202,6)</f>
        <v>42</v>
      </c>
      <c r="J27" s="55"/>
      <c r="K27" s="56">
        <f>VLOOKUP(J27,TABELA!H$1:O$202,8)</f>
        <v>0</v>
      </c>
      <c r="L27" s="127">
        <v>30.5</v>
      </c>
      <c r="M27" s="56">
        <f>VLOOKUP(L27,TABELA!N$1:O$202,2)</f>
        <v>36</v>
      </c>
      <c r="N27" s="127">
        <v>406.2</v>
      </c>
      <c r="O27" s="56">
        <f>VLOOKUP(W27,TABELA!E$1:O$202,11)</f>
        <v>13</v>
      </c>
      <c r="P27" s="57">
        <f t="shared" si="5"/>
        <v>120</v>
      </c>
      <c r="Q27" s="58"/>
      <c r="R27" s="58"/>
      <c r="S27" s="58"/>
      <c r="T27" s="58"/>
      <c r="U27" s="59"/>
      <c r="V27" s="60">
        <f t="shared" si="1"/>
        <v>-10</v>
      </c>
      <c r="W27" s="60">
        <f t="shared" si="2"/>
        <v>-406.2</v>
      </c>
    </row>
    <row r="28" spans="1:23" ht="15.75">
      <c r="A28" s="100"/>
      <c r="B28" s="118" t="s">
        <v>61</v>
      </c>
      <c r="C28" s="119"/>
      <c r="D28" s="118" t="s">
        <v>55</v>
      </c>
      <c r="E28" s="118" t="s">
        <v>56</v>
      </c>
      <c r="F28" s="127">
        <v>10.4</v>
      </c>
      <c r="G28" s="56">
        <f>VLOOKUP(V28,TABELA!B$1:O$202,14)</f>
        <v>20</v>
      </c>
      <c r="H28" s="127">
        <v>3.74</v>
      </c>
      <c r="I28" s="56">
        <f>VLOOKUP(H28,TABELA!J$1:O$202,6)</f>
        <v>29</v>
      </c>
      <c r="J28" s="55"/>
      <c r="K28" s="56">
        <f>VLOOKUP(J28,TABELA!H$1:O$202,8)</f>
        <v>0</v>
      </c>
      <c r="L28" s="127">
        <v>30</v>
      </c>
      <c r="M28" s="56">
        <f>VLOOKUP(L28,TABELA!N$1:O$202,2)</f>
        <v>35</v>
      </c>
      <c r="N28" s="127">
        <v>522.8</v>
      </c>
      <c r="O28" s="56">
        <f>VLOOKUP(W28,TABELA!E$1:O$202,11)</f>
        <v>0</v>
      </c>
      <c r="P28" s="57">
        <f t="shared" si="5"/>
        <v>84</v>
      </c>
      <c r="Q28" s="58"/>
      <c r="R28" s="58"/>
      <c r="S28" s="58"/>
      <c r="T28" s="58"/>
      <c r="U28" s="59"/>
      <c r="V28" s="60">
        <f t="shared" si="1"/>
        <v>-10.4</v>
      </c>
      <c r="W28" s="60">
        <f t="shared" si="2"/>
        <v>-522.8</v>
      </c>
    </row>
    <row r="29" spans="1:23" s="67" customFormat="1" ht="15.75">
      <c r="A29" s="110"/>
      <c r="B29" s="120" t="s">
        <v>39</v>
      </c>
      <c r="C29" s="121"/>
      <c r="D29" s="122" t="s">
        <v>55</v>
      </c>
      <c r="E29" s="122" t="s">
        <v>56</v>
      </c>
      <c r="F29" s="128"/>
      <c r="G29" s="56">
        <f>VLOOKUP(V29,TABELA!B$1:O$202,14)</f>
        <v>0</v>
      </c>
      <c r="H29" s="128"/>
      <c r="I29" s="56">
        <f>VLOOKUP(H29,TABELA!J$1:O$202,6)</f>
        <v>0</v>
      </c>
      <c r="J29" s="64"/>
      <c r="K29" s="56">
        <f>VLOOKUP(J29,TABELA!H$1:O$202,8)</f>
        <v>0</v>
      </c>
      <c r="L29" s="128"/>
      <c r="M29" s="56">
        <f>VLOOKUP(L29,TABELA!N$1:O$202,2)</f>
        <v>0</v>
      </c>
      <c r="N29" s="128"/>
      <c r="O29" s="56">
        <f>VLOOKUP(W29,TABELA!E$1:O$202,11)</f>
        <v>0</v>
      </c>
      <c r="P29" s="65"/>
      <c r="Q29" s="65">
        <f>LARGE(P23:P28,1)+LARGE(P23:P28,2)+LARGE(P23:P28,3)+LARGE(P23:P28,4)+LARGE(P23:P28,5)</f>
        <v>670</v>
      </c>
      <c r="R29" s="66"/>
      <c r="S29" s="66"/>
      <c r="T29" s="66"/>
      <c r="U29" s="59"/>
      <c r="V29" s="67">
        <f t="shared" si="1"/>
        <v>0</v>
      </c>
      <c r="W29" s="67">
        <f t="shared" si="2"/>
        <v>0</v>
      </c>
    </row>
    <row r="30" spans="1:23" ht="15.75">
      <c r="A30" s="100"/>
      <c r="B30" s="118" t="s">
        <v>62</v>
      </c>
      <c r="C30" s="119">
        <v>2002</v>
      </c>
      <c r="D30" s="118" t="s">
        <v>63</v>
      </c>
      <c r="E30" s="118" t="s">
        <v>56</v>
      </c>
      <c r="F30" s="127">
        <v>8.7</v>
      </c>
      <c r="G30" s="56">
        <f>VLOOKUP(V30,TABELA!B$1:O$202,14)</f>
        <v>69</v>
      </c>
      <c r="H30" s="127">
        <v>4.36</v>
      </c>
      <c r="I30" s="56">
        <f>VLOOKUP(H30,TABELA!J$1:O$202,6)</f>
        <v>50</v>
      </c>
      <c r="J30" s="55"/>
      <c r="K30" s="56">
        <f>VLOOKUP(J30,TABELA!H$1:O$202,8)</f>
        <v>0</v>
      </c>
      <c r="L30" s="127">
        <v>49.5</v>
      </c>
      <c r="M30" s="56">
        <f>VLOOKUP(L30,TABELA!N$1:O$202,2)</f>
        <v>74</v>
      </c>
      <c r="N30" s="127">
        <v>341.9</v>
      </c>
      <c r="O30" s="56">
        <f>VLOOKUP(W30,TABELA!E$1:O$202,11)</f>
        <v>37</v>
      </c>
      <c r="P30" s="57">
        <f aca="true" t="shared" si="6" ref="P30:P35">G30+I30+K30+M30+O30</f>
        <v>230</v>
      </c>
      <c r="Q30" s="58"/>
      <c r="R30" s="58"/>
      <c r="S30" s="58"/>
      <c r="T30" s="58"/>
      <c r="U30" s="59"/>
      <c r="V30" s="60">
        <f t="shared" si="1"/>
        <v>-8.7</v>
      </c>
      <c r="W30" s="60">
        <f t="shared" si="2"/>
        <v>-341.9</v>
      </c>
    </row>
    <row r="31" spans="1:23" ht="15.75">
      <c r="A31" s="100"/>
      <c r="B31" s="118" t="s">
        <v>64</v>
      </c>
      <c r="C31" s="119">
        <v>2002</v>
      </c>
      <c r="D31" s="118" t="s">
        <v>63</v>
      </c>
      <c r="E31" s="118" t="s">
        <v>56</v>
      </c>
      <c r="F31" s="127">
        <v>9.2</v>
      </c>
      <c r="G31" s="56">
        <f>VLOOKUP(V31,TABELA!B$1:O$202,14)</f>
        <v>52</v>
      </c>
      <c r="H31" s="127">
        <v>4.4</v>
      </c>
      <c r="I31" s="56">
        <f>VLOOKUP(H31,TABELA!J$1:O$202,6)</f>
        <v>52</v>
      </c>
      <c r="J31" s="55"/>
      <c r="K31" s="56">
        <f>VLOOKUP(J31,TABELA!H$1:O$202,8)</f>
        <v>0</v>
      </c>
      <c r="L31" s="127">
        <v>34.5</v>
      </c>
      <c r="M31" s="56">
        <f>VLOOKUP(L31,TABELA!N$1:O$202,2)</f>
        <v>44</v>
      </c>
      <c r="N31" s="127">
        <v>340.2</v>
      </c>
      <c r="O31" s="56">
        <f>VLOOKUP(W31,TABELA!E$1:O$202,11)</f>
        <v>39</v>
      </c>
      <c r="P31" s="57">
        <f t="shared" si="6"/>
        <v>187</v>
      </c>
      <c r="Q31" s="58"/>
      <c r="R31" s="58"/>
      <c r="S31" s="58"/>
      <c r="T31" s="58"/>
      <c r="U31" s="59"/>
      <c r="V31" s="60">
        <f t="shared" si="1"/>
        <v>-9.2</v>
      </c>
      <c r="W31" s="60">
        <f t="shared" si="2"/>
        <v>-340.2</v>
      </c>
    </row>
    <row r="32" spans="1:23" ht="15.75">
      <c r="A32" s="100"/>
      <c r="B32" s="118" t="s">
        <v>65</v>
      </c>
      <c r="C32" s="119">
        <v>2002</v>
      </c>
      <c r="D32" s="118" t="s">
        <v>63</v>
      </c>
      <c r="E32" s="118" t="s">
        <v>56</v>
      </c>
      <c r="F32" s="127">
        <v>9.6</v>
      </c>
      <c r="G32" s="56">
        <f>VLOOKUP(V32,TABELA!B$1:O$202,14)</f>
        <v>39</v>
      </c>
      <c r="H32" s="127">
        <v>3.88</v>
      </c>
      <c r="I32" s="56">
        <f>VLOOKUP(H32,TABELA!J$1:O$202,6)</f>
        <v>34</v>
      </c>
      <c r="J32" s="55"/>
      <c r="K32" s="56">
        <f>VLOOKUP(J32,TABELA!H$1:O$202,8)</f>
        <v>0</v>
      </c>
      <c r="L32" s="127">
        <v>24</v>
      </c>
      <c r="M32" s="56">
        <f>VLOOKUP(L32,TABELA!N$1:O$202,2)</f>
        <v>23</v>
      </c>
      <c r="N32" s="127">
        <v>430.6</v>
      </c>
      <c r="O32" s="56">
        <f>VLOOKUP(W32,TABELA!E$1:O$202,11)</f>
        <v>0</v>
      </c>
      <c r="P32" s="57">
        <f t="shared" si="6"/>
        <v>96</v>
      </c>
      <c r="Q32" s="58"/>
      <c r="R32" s="58"/>
      <c r="S32" s="58"/>
      <c r="T32" s="58"/>
      <c r="U32" s="59"/>
      <c r="V32" s="60">
        <f t="shared" si="1"/>
        <v>-9.6</v>
      </c>
      <c r="W32" s="60">
        <f t="shared" si="2"/>
        <v>-430.6</v>
      </c>
    </row>
    <row r="33" spans="1:23" ht="15.75">
      <c r="A33" s="100"/>
      <c r="B33" s="118" t="s">
        <v>66</v>
      </c>
      <c r="C33" s="119">
        <v>2002</v>
      </c>
      <c r="D33" s="118" t="s">
        <v>63</v>
      </c>
      <c r="E33" s="118" t="s">
        <v>56</v>
      </c>
      <c r="F33" s="127">
        <v>9.1</v>
      </c>
      <c r="G33" s="56">
        <f>VLOOKUP(V33,TABELA!B$1:O$202,14)</f>
        <v>56</v>
      </c>
      <c r="H33" s="127">
        <v>3.87</v>
      </c>
      <c r="I33" s="56">
        <f>VLOOKUP(H33,TABELA!J$1:O$202,6)</f>
        <v>34</v>
      </c>
      <c r="J33" s="55"/>
      <c r="K33" s="56">
        <f>VLOOKUP(J33,TABELA!H$1:O$202,8)</f>
        <v>0</v>
      </c>
      <c r="L33" s="127">
        <v>38.5</v>
      </c>
      <c r="M33" s="56">
        <f>VLOOKUP(L33,TABELA!N$1:O$202,2)</f>
        <v>52</v>
      </c>
      <c r="N33" s="127">
        <v>412.6</v>
      </c>
      <c r="O33" s="56">
        <f>VLOOKUP(W33,TABELA!E$1:O$202,11)</f>
        <v>9</v>
      </c>
      <c r="P33" s="57">
        <f t="shared" si="6"/>
        <v>151</v>
      </c>
      <c r="Q33" s="58"/>
      <c r="R33" s="58"/>
      <c r="S33" s="58"/>
      <c r="T33" s="58"/>
      <c r="U33" s="59"/>
      <c r="V33" s="60">
        <f t="shared" si="1"/>
        <v>-9.1</v>
      </c>
      <c r="W33" s="60">
        <f t="shared" si="2"/>
        <v>-412.6</v>
      </c>
    </row>
    <row r="34" spans="1:23" ht="15.75">
      <c r="A34" s="100"/>
      <c r="B34" s="118" t="s">
        <v>67</v>
      </c>
      <c r="C34" s="119">
        <v>2002</v>
      </c>
      <c r="D34" s="118" t="s">
        <v>63</v>
      </c>
      <c r="E34" s="118" t="s">
        <v>56</v>
      </c>
      <c r="F34" s="127">
        <v>10</v>
      </c>
      <c r="G34" s="56">
        <f>VLOOKUP(V34,TABELA!B$1:O$202,14)</f>
        <v>29</v>
      </c>
      <c r="H34" s="127">
        <v>3.53</v>
      </c>
      <c r="I34" s="56">
        <f>VLOOKUP(H34,TABELA!J$1:O$202,6)</f>
        <v>23</v>
      </c>
      <c r="J34" s="55"/>
      <c r="K34" s="56">
        <f>VLOOKUP(J34,TABELA!H$1:O$202,8)</f>
        <v>0</v>
      </c>
      <c r="L34" s="127">
        <v>42.5</v>
      </c>
      <c r="M34" s="56">
        <f>VLOOKUP(L34,TABELA!N$1:O$202,2)</f>
        <v>60</v>
      </c>
      <c r="N34" s="127">
        <v>409.7</v>
      </c>
      <c r="O34" s="56">
        <f>VLOOKUP(W34,TABELA!E$1:O$202,11)</f>
        <v>11</v>
      </c>
      <c r="P34" s="57">
        <f t="shared" si="6"/>
        <v>123</v>
      </c>
      <c r="Q34" s="58"/>
      <c r="R34" s="58"/>
      <c r="S34" s="58"/>
      <c r="T34" s="58"/>
      <c r="U34" s="59"/>
      <c r="V34" s="60">
        <f t="shared" si="1"/>
        <v>-10</v>
      </c>
      <c r="W34" s="60">
        <f t="shared" si="2"/>
        <v>-409.7</v>
      </c>
    </row>
    <row r="35" spans="1:23" ht="15.75">
      <c r="A35" s="100"/>
      <c r="B35" s="118"/>
      <c r="C35" s="119"/>
      <c r="D35" s="118" t="s">
        <v>63</v>
      </c>
      <c r="E35" s="118" t="s">
        <v>56</v>
      </c>
      <c r="F35" s="127"/>
      <c r="G35" s="56">
        <f>VLOOKUP(V35,TABELA!B$1:O$202,14)</f>
        <v>0</v>
      </c>
      <c r="H35" s="127"/>
      <c r="I35" s="56">
        <f>VLOOKUP(H35,TABELA!J$1:O$202,6)</f>
        <v>0</v>
      </c>
      <c r="J35" s="55"/>
      <c r="K35" s="56">
        <f>VLOOKUP(J35,TABELA!H$1:O$202,8)</f>
        <v>0</v>
      </c>
      <c r="L35" s="127"/>
      <c r="M35" s="56">
        <f>VLOOKUP(L35,TABELA!N$1:O$202,2)</f>
        <v>0</v>
      </c>
      <c r="N35" s="127"/>
      <c r="O35" s="56">
        <f>VLOOKUP(W35,TABELA!E$1:O$202,11)</f>
        <v>0</v>
      </c>
      <c r="P35" s="57">
        <f t="shared" si="6"/>
        <v>0</v>
      </c>
      <c r="Q35" s="58"/>
      <c r="R35" s="58"/>
      <c r="S35" s="58"/>
      <c r="T35" s="58"/>
      <c r="U35" s="59"/>
      <c r="V35" s="60">
        <f t="shared" si="1"/>
        <v>0</v>
      </c>
      <c r="W35" s="60">
        <f t="shared" si="2"/>
        <v>0</v>
      </c>
    </row>
    <row r="36" spans="1:23" s="67" customFormat="1" ht="15.75">
      <c r="A36" s="110"/>
      <c r="B36" s="120" t="s">
        <v>39</v>
      </c>
      <c r="C36" s="121"/>
      <c r="D36" s="122" t="s">
        <v>63</v>
      </c>
      <c r="E36" s="122" t="s">
        <v>56</v>
      </c>
      <c r="F36" s="128"/>
      <c r="G36" s="56">
        <f>VLOOKUP(V36,TABELA!B$1:O$202,14)</f>
        <v>0</v>
      </c>
      <c r="H36" s="128"/>
      <c r="I36" s="56">
        <f>VLOOKUP(H36,TABELA!J$1:O$202,6)</f>
        <v>0</v>
      </c>
      <c r="J36" s="64"/>
      <c r="K36" s="56">
        <f>VLOOKUP(J36,TABELA!H$1:O$202,8)</f>
        <v>0</v>
      </c>
      <c r="L36" s="128"/>
      <c r="M36" s="56">
        <f>VLOOKUP(L36,TABELA!N$1:O$202,2)</f>
        <v>0</v>
      </c>
      <c r="N36" s="128"/>
      <c r="O36" s="56">
        <f>VLOOKUP(W36,TABELA!E$1:O$202,11)</f>
        <v>0</v>
      </c>
      <c r="P36" s="65"/>
      <c r="Q36" s="65">
        <f>LARGE(P30:P35,1)+LARGE(P30:P35,2)+LARGE(P30:P35,3)+LARGE(P30:P35,4)+LARGE(P30:P35,5)</f>
        <v>787</v>
      </c>
      <c r="R36" s="66"/>
      <c r="S36" s="66"/>
      <c r="T36" s="66"/>
      <c r="U36" s="59"/>
      <c r="V36" s="67">
        <f t="shared" si="1"/>
        <v>0</v>
      </c>
      <c r="W36" s="67">
        <f t="shared" si="2"/>
        <v>0</v>
      </c>
    </row>
    <row r="37" spans="1:23" ht="15.75">
      <c r="A37" s="100"/>
      <c r="B37" s="118" t="s">
        <v>68</v>
      </c>
      <c r="C37" s="119">
        <v>2002</v>
      </c>
      <c r="D37" s="118" t="s">
        <v>69</v>
      </c>
      <c r="E37" s="118" t="s">
        <v>70</v>
      </c>
      <c r="F37" s="127">
        <v>9</v>
      </c>
      <c r="G37" s="56">
        <f>VLOOKUP(V37,TABELA!B$1:O$202,14)</f>
        <v>59</v>
      </c>
      <c r="H37" s="127">
        <v>4.52</v>
      </c>
      <c r="I37" s="56">
        <f>VLOOKUP(H37,TABELA!J$1:O$202,6)</f>
        <v>56</v>
      </c>
      <c r="J37" s="55"/>
      <c r="K37" s="56">
        <f>VLOOKUP(J37,TABELA!H$1:O$202,8)</f>
        <v>0</v>
      </c>
      <c r="L37" s="127">
        <v>35</v>
      </c>
      <c r="M37" s="56">
        <f>VLOOKUP(L37,TABELA!N$1:O$202,2)</f>
        <v>45</v>
      </c>
      <c r="N37" s="127">
        <v>348</v>
      </c>
      <c r="O37" s="56">
        <f>VLOOKUP(W37,TABELA!E$1:O$202,11)</f>
        <v>31</v>
      </c>
      <c r="P37" s="57">
        <f aca="true" t="shared" si="7" ref="P37:P42">G37+I37+K37+M37+O37</f>
        <v>191</v>
      </c>
      <c r="Q37" s="58"/>
      <c r="R37" s="58"/>
      <c r="S37" s="58"/>
      <c r="T37" s="58"/>
      <c r="U37" s="59"/>
      <c r="V37" s="60">
        <f t="shared" si="1"/>
        <v>-9</v>
      </c>
      <c r="W37" s="60">
        <f t="shared" si="2"/>
        <v>-348</v>
      </c>
    </row>
    <row r="38" spans="1:23" ht="15.75">
      <c r="A38" s="100"/>
      <c r="B38" s="118" t="s">
        <v>71</v>
      </c>
      <c r="C38" s="119">
        <v>2003</v>
      </c>
      <c r="D38" s="118" t="s">
        <v>69</v>
      </c>
      <c r="E38" s="118" t="s">
        <v>70</v>
      </c>
      <c r="F38" s="127">
        <v>9.6</v>
      </c>
      <c r="G38" s="56">
        <f>VLOOKUP(V38,TABELA!B$1:O$202,14)</f>
        <v>39</v>
      </c>
      <c r="H38" s="127">
        <v>4.01</v>
      </c>
      <c r="I38" s="56">
        <f>VLOOKUP(H38,TABELA!J$1:O$202,6)</f>
        <v>39</v>
      </c>
      <c r="J38" s="55"/>
      <c r="K38" s="56">
        <f>VLOOKUP(J38,TABELA!H$1:O$202,8)</f>
        <v>0</v>
      </c>
      <c r="L38" s="127">
        <v>41</v>
      </c>
      <c r="M38" s="56">
        <f>VLOOKUP(L38,TABELA!N$1:O$202,2)</f>
        <v>57</v>
      </c>
      <c r="N38" s="127">
        <v>403.1</v>
      </c>
      <c r="O38" s="56">
        <f>VLOOKUP(W38,TABELA!E$1:O$202,11)</f>
        <v>16</v>
      </c>
      <c r="P38" s="57">
        <f t="shared" si="7"/>
        <v>151</v>
      </c>
      <c r="Q38" s="58"/>
      <c r="R38" s="58"/>
      <c r="S38" s="58"/>
      <c r="T38" s="58"/>
      <c r="U38" s="59"/>
      <c r="V38" s="60">
        <f t="shared" si="1"/>
        <v>-9.6</v>
      </c>
      <c r="W38" s="60">
        <f t="shared" si="2"/>
        <v>-403.1</v>
      </c>
    </row>
    <row r="39" spans="1:23" ht="15.75">
      <c r="A39" s="100"/>
      <c r="B39" s="118" t="s">
        <v>72</v>
      </c>
      <c r="C39" s="119">
        <v>2002</v>
      </c>
      <c r="D39" s="118" t="s">
        <v>69</v>
      </c>
      <c r="E39" s="118" t="s">
        <v>70</v>
      </c>
      <c r="F39" s="127">
        <v>9.4</v>
      </c>
      <c r="G39" s="56">
        <f>VLOOKUP(V39,TABELA!B$1:O$202,14)</f>
        <v>45</v>
      </c>
      <c r="H39" s="127">
        <v>4.24</v>
      </c>
      <c r="I39" s="56">
        <f>VLOOKUP(H39,TABELA!J$1:O$202,6)</f>
        <v>46</v>
      </c>
      <c r="J39" s="55"/>
      <c r="K39" s="56">
        <f>VLOOKUP(J39,TABELA!H$1:O$202,8)</f>
        <v>0</v>
      </c>
      <c r="L39" s="127">
        <v>35</v>
      </c>
      <c r="M39" s="56">
        <f>VLOOKUP(L39,TABELA!N$1:O$202,2)</f>
        <v>45</v>
      </c>
      <c r="N39" s="127">
        <v>417</v>
      </c>
      <c r="O39" s="56">
        <f>VLOOKUP(W39,TABELA!E$1:O$202,11)</f>
        <v>7</v>
      </c>
      <c r="P39" s="57">
        <f t="shared" si="7"/>
        <v>143</v>
      </c>
      <c r="Q39" s="58"/>
      <c r="R39" s="58"/>
      <c r="S39" s="58"/>
      <c r="T39" s="58"/>
      <c r="U39" s="59"/>
      <c r="V39" s="60">
        <f t="shared" si="1"/>
        <v>-9.4</v>
      </c>
      <c r="W39" s="60">
        <f t="shared" si="2"/>
        <v>-417</v>
      </c>
    </row>
    <row r="40" spans="1:23" ht="15.75">
      <c r="A40" s="100"/>
      <c r="B40" s="118" t="s">
        <v>73</v>
      </c>
      <c r="C40" s="119">
        <v>2002</v>
      </c>
      <c r="D40" s="118" t="s">
        <v>69</v>
      </c>
      <c r="E40" s="118" t="s">
        <v>70</v>
      </c>
      <c r="F40" s="127">
        <v>9.2</v>
      </c>
      <c r="G40" s="56">
        <f>VLOOKUP(V40,TABELA!B$1:O$202,14)</f>
        <v>52</v>
      </c>
      <c r="H40" s="127">
        <v>4.03</v>
      </c>
      <c r="I40" s="56">
        <f>VLOOKUP(H40,TABELA!J$1:O$202,6)</f>
        <v>39</v>
      </c>
      <c r="J40" s="55"/>
      <c r="K40" s="56">
        <f>VLOOKUP(J40,TABELA!H$1:O$202,8)</f>
        <v>0</v>
      </c>
      <c r="L40" s="127">
        <v>25</v>
      </c>
      <c r="M40" s="56">
        <f>VLOOKUP(L40,TABELA!N$1:O$202,2)</f>
        <v>25</v>
      </c>
      <c r="N40" s="127">
        <v>405.5</v>
      </c>
      <c r="O40" s="56">
        <f>VLOOKUP(W40,TABELA!E$1:O$202,11)</f>
        <v>13</v>
      </c>
      <c r="P40" s="57">
        <f t="shared" si="7"/>
        <v>129</v>
      </c>
      <c r="Q40" s="58"/>
      <c r="R40" s="58"/>
      <c r="S40" s="58"/>
      <c r="T40" s="58"/>
      <c r="U40" s="59"/>
      <c r="V40" s="60">
        <f t="shared" si="1"/>
        <v>-9.2</v>
      </c>
      <c r="W40" s="60">
        <f t="shared" si="2"/>
        <v>-405.5</v>
      </c>
    </row>
    <row r="41" spans="1:23" ht="15.75">
      <c r="A41" s="100"/>
      <c r="B41" s="118" t="s">
        <v>74</v>
      </c>
      <c r="C41" s="119">
        <v>2002</v>
      </c>
      <c r="D41" s="118" t="s">
        <v>69</v>
      </c>
      <c r="E41" s="118" t="s">
        <v>70</v>
      </c>
      <c r="F41" s="127">
        <v>9.4</v>
      </c>
      <c r="G41" s="56">
        <f>VLOOKUP(V41,TABELA!B$1:O$202,14)</f>
        <v>45</v>
      </c>
      <c r="H41" s="127">
        <v>3.96</v>
      </c>
      <c r="I41" s="56">
        <f>VLOOKUP(H41,TABELA!J$1:O$202,6)</f>
        <v>37</v>
      </c>
      <c r="J41" s="55"/>
      <c r="K41" s="56">
        <f>VLOOKUP(J41,TABELA!H$1:O$202,8)</f>
        <v>0</v>
      </c>
      <c r="L41" s="127">
        <v>38.5</v>
      </c>
      <c r="M41" s="56">
        <f>VLOOKUP(L41,TABELA!N$1:O$202,2)</f>
        <v>52</v>
      </c>
      <c r="N41" s="127">
        <v>419.8</v>
      </c>
      <c r="O41" s="56">
        <f>VLOOKUP(W41,TABELA!E$1:O$202,11)</f>
        <v>6</v>
      </c>
      <c r="P41" s="57">
        <f t="shared" si="7"/>
        <v>140</v>
      </c>
      <c r="Q41" s="58"/>
      <c r="R41" s="58"/>
      <c r="S41" s="58"/>
      <c r="T41" s="58"/>
      <c r="U41" s="59"/>
      <c r="V41" s="60">
        <f t="shared" si="1"/>
        <v>-9.4</v>
      </c>
      <c r="W41" s="60">
        <f t="shared" si="2"/>
        <v>-419.8</v>
      </c>
    </row>
    <row r="42" spans="1:23" ht="15.75">
      <c r="A42" s="100"/>
      <c r="B42" s="118" t="s">
        <v>75</v>
      </c>
      <c r="C42" s="119">
        <v>2002</v>
      </c>
      <c r="D42" s="118" t="s">
        <v>69</v>
      </c>
      <c r="E42" s="118" t="s">
        <v>70</v>
      </c>
      <c r="F42" s="127">
        <v>9.2</v>
      </c>
      <c r="G42" s="56">
        <f>VLOOKUP(V42,TABELA!B$1:O$202,14)</f>
        <v>52</v>
      </c>
      <c r="H42" s="127">
        <v>4.08</v>
      </c>
      <c r="I42" s="56">
        <f>VLOOKUP(H42,TABELA!J$1:O$202,6)</f>
        <v>41</v>
      </c>
      <c r="J42" s="55"/>
      <c r="K42" s="56">
        <f>VLOOKUP(J42,TABELA!H$1:O$202,8)</f>
        <v>0</v>
      </c>
      <c r="L42" s="127">
        <v>37</v>
      </c>
      <c r="M42" s="56">
        <f>VLOOKUP(L42,TABELA!N$1:O$202,2)</f>
        <v>49</v>
      </c>
      <c r="N42" s="127">
        <v>350.2</v>
      </c>
      <c r="O42" s="56">
        <f>VLOOKUP(W42,TABELA!E$1:O$202,11)</f>
        <v>28</v>
      </c>
      <c r="P42" s="57">
        <f t="shared" si="7"/>
        <v>170</v>
      </c>
      <c r="Q42" s="58"/>
      <c r="R42" s="58"/>
      <c r="S42" s="58"/>
      <c r="T42" s="58"/>
      <c r="U42" s="59"/>
      <c r="V42" s="60">
        <f t="shared" si="1"/>
        <v>-9.2</v>
      </c>
      <c r="W42" s="60">
        <f t="shared" si="2"/>
        <v>-350.2</v>
      </c>
    </row>
    <row r="43" spans="1:23" s="67" customFormat="1" ht="15.75">
      <c r="A43" s="110"/>
      <c r="B43" s="120" t="s">
        <v>39</v>
      </c>
      <c r="C43" s="121"/>
      <c r="D43" s="122" t="s">
        <v>69</v>
      </c>
      <c r="E43" s="122" t="s">
        <v>70</v>
      </c>
      <c r="F43" s="128"/>
      <c r="G43" s="56">
        <f>VLOOKUP(V43,TABELA!B$1:O$202,14)</f>
        <v>0</v>
      </c>
      <c r="H43" s="128"/>
      <c r="I43" s="56">
        <f>VLOOKUP(H43,TABELA!J$1:O$202,6)</f>
        <v>0</v>
      </c>
      <c r="J43" s="64"/>
      <c r="K43" s="56">
        <f>VLOOKUP(J43,TABELA!H$1:O$202,8)</f>
        <v>0</v>
      </c>
      <c r="L43" s="128"/>
      <c r="M43" s="56">
        <f>VLOOKUP(L43,TABELA!N$1:O$202,2)</f>
        <v>0</v>
      </c>
      <c r="N43" s="128"/>
      <c r="O43" s="56">
        <f>VLOOKUP(W43,TABELA!E$1:O$202,11)</f>
        <v>0</v>
      </c>
      <c r="P43" s="65"/>
      <c r="Q43" s="65">
        <f>LARGE(P37:P42,1)+LARGE(P37:P42,2)+LARGE(P37:P42,3)+LARGE(P37:P42,4)+LARGE(P37:P42,5)</f>
        <v>795</v>
      </c>
      <c r="R43" s="66"/>
      <c r="S43" s="66"/>
      <c r="T43" s="66"/>
      <c r="U43" s="59"/>
      <c r="V43" s="67">
        <f t="shared" si="1"/>
        <v>0</v>
      </c>
      <c r="W43" s="67">
        <f t="shared" si="2"/>
        <v>0</v>
      </c>
    </row>
    <row r="44" spans="1:23" ht="15.75">
      <c r="A44" s="100"/>
      <c r="B44" s="118" t="s">
        <v>76</v>
      </c>
      <c r="C44" s="119">
        <v>2002</v>
      </c>
      <c r="D44" s="118" t="s">
        <v>77</v>
      </c>
      <c r="E44" s="80" t="s">
        <v>70</v>
      </c>
      <c r="F44" s="127">
        <v>10.9</v>
      </c>
      <c r="G44" s="56">
        <f>VLOOKUP(V44,TABELA!B$1:O$202,14)</f>
        <v>10</v>
      </c>
      <c r="H44" s="127">
        <v>3.78</v>
      </c>
      <c r="I44" s="56">
        <f>VLOOKUP(H44,TABELA!J$1:O$202,6)</f>
        <v>31</v>
      </c>
      <c r="J44" s="55"/>
      <c r="K44" s="56">
        <f>VLOOKUP(J44,TABELA!H$1:O$202,8)</f>
        <v>0</v>
      </c>
      <c r="L44" s="127">
        <v>45.5</v>
      </c>
      <c r="M44" s="56">
        <f>VLOOKUP(L44,TABELA!N$1:O$202,2)</f>
        <v>66</v>
      </c>
      <c r="N44" s="127">
        <v>344.1</v>
      </c>
      <c r="O44" s="56">
        <f>VLOOKUP(W44,TABELA!E$1:O$202,11)</f>
        <v>35</v>
      </c>
      <c r="P44" s="57">
        <f aca="true" t="shared" si="8" ref="P44:P49">G44+I44+K44+M44+O44</f>
        <v>142</v>
      </c>
      <c r="Q44" s="58"/>
      <c r="R44" s="58"/>
      <c r="S44" s="58"/>
      <c r="T44" s="58"/>
      <c r="U44" s="59"/>
      <c r="V44" s="60">
        <f t="shared" si="1"/>
        <v>-10.9</v>
      </c>
      <c r="W44" s="60">
        <f t="shared" si="2"/>
        <v>-344.1</v>
      </c>
    </row>
    <row r="45" spans="1:23" ht="15.75">
      <c r="A45" s="100"/>
      <c r="B45" s="118" t="s">
        <v>78</v>
      </c>
      <c r="C45" s="119">
        <v>2002</v>
      </c>
      <c r="D45" s="118" t="s">
        <v>77</v>
      </c>
      <c r="E45" s="80" t="s">
        <v>70</v>
      </c>
      <c r="F45" s="127">
        <v>8.9</v>
      </c>
      <c r="G45" s="56">
        <f>VLOOKUP(V45,TABELA!B$1:O$202,14)</f>
        <v>63</v>
      </c>
      <c r="H45" s="127">
        <v>4.07</v>
      </c>
      <c r="I45" s="56">
        <f>VLOOKUP(H45,TABELA!J$1:O$202,6)</f>
        <v>41</v>
      </c>
      <c r="J45" s="55"/>
      <c r="K45" s="56">
        <f>VLOOKUP(J45,TABELA!H$1:O$202,8)</f>
        <v>0</v>
      </c>
      <c r="L45" s="127">
        <v>39</v>
      </c>
      <c r="M45" s="56">
        <f>VLOOKUP(L45,TABELA!N$1:O$202,2)</f>
        <v>53</v>
      </c>
      <c r="N45" s="127">
        <v>351.9</v>
      </c>
      <c r="O45" s="56">
        <f>VLOOKUP(W45,TABELA!E$1:O$202,11)</f>
        <v>27</v>
      </c>
      <c r="P45" s="57">
        <f t="shared" si="8"/>
        <v>184</v>
      </c>
      <c r="Q45" s="58"/>
      <c r="R45" s="58"/>
      <c r="S45" s="58"/>
      <c r="T45" s="58"/>
      <c r="U45" s="59"/>
      <c r="V45" s="60">
        <f t="shared" si="1"/>
        <v>-8.9</v>
      </c>
      <c r="W45" s="60">
        <f t="shared" si="2"/>
        <v>-351.9</v>
      </c>
    </row>
    <row r="46" spans="1:23" ht="15.75">
      <c r="A46" s="100"/>
      <c r="B46" s="118" t="s">
        <v>79</v>
      </c>
      <c r="C46" s="119">
        <v>2002</v>
      </c>
      <c r="D46" s="118" t="s">
        <v>77</v>
      </c>
      <c r="E46" s="80" t="s">
        <v>70</v>
      </c>
      <c r="F46" s="127">
        <v>10.6</v>
      </c>
      <c r="G46" s="56">
        <f>VLOOKUP(V46,TABELA!B$1:O$202,14)</f>
        <v>16</v>
      </c>
      <c r="H46" s="127">
        <v>3.76</v>
      </c>
      <c r="I46" s="56">
        <f>VLOOKUP(H46,TABELA!J$1:O$202,6)</f>
        <v>30</v>
      </c>
      <c r="J46" s="55"/>
      <c r="K46" s="56">
        <f>VLOOKUP(J46,TABELA!H$1:O$202,8)</f>
        <v>0</v>
      </c>
      <c r="L46" s="127">
        <v>31</v>
      </c>
      <c r="M46" s="56">
        <f>VLOOKUP(L46,TABELA!N$1:O$202,2)</f>
        <v>37</v>
      </c>
      <c r="N46" s="127">
        <v>400.2</v>
      </c>
      <c r="O46" s="56">
        <f>VLOOKUP(W46,TABELA!E$1:O$202,11)</f>
        <v>18</v>
      </c>
      <c r="P46" s="57">
        <f t="shared" si="8"/>
        <v>101</v>
      </c>
      <c r="Q46" s="58"/>
      <c r="R46" s="58"/>
      <c r="S46" s="58"/>
      <c r="T46" s="58"/>
      <c r="U46" s="59"/>
      <c r="V46" s="60">
        <f t="shared" si="1"/>
        <v>-10.6</v>
      </c>
      <c r="W46" s="60">
        <f t="shared" si="2"/>
        <v>-400.2</v>
      </c>
    </row>
    <row r="47" spans="1:23" ht="15.75">
      <c r="A47" s="100"/>
      <c r="B47" s="118" t="s">
        <v>80</v>
      </c>
      <c r="C47" s="119">
        <v>2002</v>
      </c>
      <c r="D47" s="118" t="s">
        <v>77</v>
      </c>
      <c r="E47" s="80" t="s">
        <v>70</v>
      </c>
      <c r="F47" s="127">
        <v>10.4</v>
      </c>
      <c r="G47" s="56">
        <f>VLOOKUP(V47,TABELA!B$1:O$202,14)</f>
        <v>20</v>
      </c>
      <c r="H47" s="127">
        <v>3.46</v>
      </c>
      <c r="I47" s="56">
        <f>VLOOKUP(H47,TABELA!J$1:O$202,6)</f>
        <v>21</v>
      </c>
      <c r="J47" s="55"/>
      <c r="K47" s="56">
        <f>VLOOKUP(J47,TABELA!H$1:O$202,8)</f>
        <v>0</v>
      </c>
      <c r="L47" s="127">
        <v>31.5</v>
      </c>
      <c r="M47" s="56">
        <f>VLOOKUP(L47,TABELA!N$1:O$202,2)</f>
        <v>38</v>
      </c>
      <c r="N47" s="127">
        <v>403.3</v>
      </c>
      <c r="O47" s="56">
        <f>VLOOKUP(W47,TABELA!E$1:O$202,11)</f>
        <v>15</v>
      </c>
      <c r="P47" s="57">
        <f t="shared" si="8"/>
        <v>94</v>
      </c>
      <c r="Q47" s="58"/>
      <c r="R47" s="58"/>
      <c r="S47" s="58"/>
      <c r="T47" s="58"/>
      <c r="U47" s="59"/>
      <c r="V47" s="60">
        <f t="shared" si="1"/>
        <v>-10.4</v>
      </c>
      <c r="W47" s="60">
        <f t="shared" si="2"/>
        <v>-403.3</v>
      </c>
    </row>
    <row r="48" spans="1:23" ht="15.75">
      <c r="A48" s="100"/>
      <c r="B48" s="118" t="s">
        <v>81</v>
      </c>
      <c r="C48" s="119">
        <v>2002</v>
      </c>
      <c r="D48" s="118" t="s">
        <v>77</v>
      </c>
      <c r="E48" s="80" t="s">
        <v>70</v>
      </c>
      <c r="F48" s="127">
        <v>9.3</v>
      </c>
      <c r="G48" s="56">
        <f>VLOOKUP(V48,TABELA!B$1:O$202,14)</f>
        <v>48</v>
      </c>
      <c r="H48" s="127">
        <v>4.46</v>
      </c>
      <c r="I48" s="56">
        <f>VLOOKUP(H48,TABELA!J$1:O$202,6)</f>
        <v>54</v>
      </c>
      <c r="J48" s="55"/>
      <c r="K48" s="56">
        <f>VLOOKUP(J48,TABELA!H$1:O$202,8)</f>
        <v>0</v>
      </c>
      <c r="L48" s="127">
        <v>39.5</v>
      </c>
      <c r="M48" s="56">
        <f>VLOOKUP(L48,TABELA!N$1:O$202,2)</f>
        <v>54</v>
      </c>
      <c r="N48" s="127">
        <v>342</v>
      </c>
      <c r="O48" s="56">
        <f>VLOOKUP(W48,TABELA!E$1:O$202,11)</f>
        <v>37</v>
      </c>
      <c r="P48" s="57">
        <f t="shared" si="8"/>
        <v>193</v>
      </c>
      <c r="Q48" s="58"/>
      <c r="R48" s="58"/>
      <c r="S48" s="58"/>
      <c r="T48" s="58"/>
      <c r="U48" s="59"/>
      <c r="V48" s="60">
        <f t="shared" si="1"/>
        <v>-9.3</v>
      </c>
      <c r="W48" s="60">
        <f t="shared" si="2"/>
        <v>-342</v>
      </c>
    </row>
    <row r="49" spans="1:23" ht="15.75">
      <c r="A49" s="100"/>
      <c r="B49" s="118" t="s">
        <v>82</v>
      </c>
      <c r="C49" s="119">
        <v>2002</v>
      </c>
      <c r="D49" s="118" t="s">
        <v>77</v>
      </c>
      <c r="E49" s="80" t="s">
        <v>70</v>
      </c>
      <c r="F49" s="127">
        <v>10</v>
      </c>
      <c r="G49" s="56">
        <f>VLOOKUP(V49,TABELA!B$1:O$202,14)</f>
        <v>29</v>
      </c>
      <c r="H49" s="127">
        <v>3.5</v>
      </c>
      <c r="I49" s="56">
        <f>VLOOKUP(H49,TABELA!J$1:O$202,6)</f>
        <v>22</v>
      </c>
      <c r="J49" s="55"/>
      <c r="K49" s="56">
        <f>VLOOKUP(J49,TABELA!H$1:O$202,8)</f>
        <v>0</v>
      </c>
      <c r="L49" s="127">
        <v>40</v>
      </c>
      <c r="M49" s="56">
        <f>VLOOKUP(L49,TABELA!N$1:O$202,2)</f>
        <v>55</v>
      </c>
      <c r="N49" s="127">
        <v>355.6</v>
      </c>
      <c r="O49" s="56">
        <f>VLOOKUP(W49,TABELA!E$1:O$202,11)</f>
        <v>23</v>
      </c>
      <c r="P49" s="57">
        <f t="shared" si="8"/>
        <v>129</v>
      </c>
      <c r="Q49" s="58"/>
      <c r="R49" s="58"/>
      <c r="S49" s="58"/>
      <c r="T49" s="58"/>
      <c r="U49" s="59"/>
      <c r="V49" s="60">
        <f t="shared" si="1"/>
        <v>-10</v>
      </c>
      <c r="W49" s="60">
        <f t="shared" si="2"/>
        <v>-355.6</v>
      </c>
    </row>
    <row r="50" spans="1:23" s="67" customFormat="1" ht="15.75">
      <c r="A50" s="110"/>
      <c r="B50" s="120" t="s">
        <v>39</v>
      </c>
      <c r="C50" s="121"/>
      <c r="D50" s="122" t="s">
        <v>77</v>
      </c>
      <c r="E50" s="122" t="s">
        <v>70</v>
      </c>
      <c r="F50" s="128"/>
      <c r="G50" s="56">
        <f>VLOOKUP(V50,TABELA!B$1:O$202,14)</f>
        <v>0</v>
      </c>
      <c r="H50" s="128"/>
      <c r="I50" s="56">
        <f>VLOOKUP(H50,TABELA!J$1:O$202,6)</f>
        <v>0</v>
      </c>
      <c r="J50" s="64"/>
      <c r="K50" s="56">
        <f>VLOOKUP(J50,TABELA!H$1:O$202,8)</f>
        <v>0</v>
      </c>
      <c r="L50" s="128"/>
      <c r="M50" s="56">
        <f>VLOOKUP(L50,TABELA!N$1:O$202,2)</f>
        <v>0</v>
      </c>
      <c r="N50" s="128"/>
      <c r="O50" s="56">
        <f>VLOOKUP(W50,TABELA!E$1:O$202,11)</f>
        <v>0</v>
      </c>
      <c r="P50" s="65"/>
      <c r="Q50" s="65">
        <f>LARGE(P44:P49,1)+LARGE(P44:P49,2)+LARGE(P44:P49,3)+LARGE(P44:P49,4)+LARGE(P44:P49,5)</f>
        <v>749</v>
      </c>
      <c r="R50" s="66"/>
      <c r="S50" s="66"/>
      <c r="T50" s="66"/>
      <c r="U50" s="59"/>
      <c r="V50" s="67">
        <f t="shared" si="1"/>
        <v>0</v>
      </c>
      <c r="W50" s="67">
        <f t="shared" si="2"/>
        <v>0</v>
      </c>
    </row>
    <row r="51" spans="1:23" ht="15">
      <c r="A51" s="99"/>
      <c r="B51" s="118" t="s">
        <v>83</v>
      </c>
      <c r="C51" s="119">
        <v>2003</v>
      </c>
      <c r="D51" s="118" t="s">
        <v>84</v>
      </c>
      <c r="E51" s="118" t="s">
        <v>85</v>
      </c>
      <c r="F51" s="127">
        <v>10.2</v>
      </c>
      <c r="G51" s="56">
        <f>VLOOKUP(V51,TABELA!B$1:O$202,14)</f>
        <v>24</v>
      </c>
      <c r="H51" s="127">
        <v>4.06</v>
      </c>
      <c r="I51" s="56">
        <f>VLOOKUP(H51,TABELA!J$1:O$202,6)</f>
        <v>40</v>
      </c>
      <c r="J51" s="55"/>
      <c r="K51" s="56">
        <f>VLOOKUP(J51,TABELA!H$1:O$202,8)</f>
        <v>0</v>
      </c>
      <c r="L51" s="127">
        <v>43</v>
      </c>
      <c r="M51" s="56">
        <f>VLOOKUP(L51,TABELA!N$1:O$202,2)</f>
        <v>61</v>
      </c>
      <c r="N51" s="127">
        <v>406.9</v>
      </c>
      <c r="O51" s="56">
        <f>VLOOKUP(W51,TABELA!E$1:O$202,11)</f>
        <v>12</v>
      </c>
      <c r="P51" s="57">
        <f aca="true" t="shared" si="9" ref="P51:P56">G51+I51+K51+M51+O51</f>
        <v>137</v>
      </c>
      <c r="Q51" s="58"/>
      <c r="R51" s="58"/>
      <c r="S51" s="58"/>
      <c r="T51" s="58"/>
      <c r="U51" s="59"/>
      <c r="V51" s="60">
        <f t="shared" si="1"/>
        <v>-10.2</v>
      </c>
      <c r="W51" s="60">
        <f t="shared" si="2"/>
        <v>-406.9</v>
      </c>
    </row>
    <row r="52" spans="1:23" ht="15">
      <c r="A52" s="99"/>
      <c r="B52" s="118" t="s">
        <v>86</v>
      </c>
      <c r="C52" s="119">
        <v>2002</v>
      </c>
      <c r="D52" s="118" t="s">
        <v>84</v>
      </c>
      <c r="E52" s="118" t="s">
        <v>85</v>
      </c>
      <c r="F52" s="127">
        <v>9.9</v>
      </c>
      <c r="G52" s="56">
        <f>VLOOKUP(V52,TABELA!B$1:O$202,14)</f>
        <v>31</v>
      </c>
      <c r="H52" s="127">
        <v>3.96</v>
      </c>
      <c r="I52" s="56">
        <f>VLOOKUP(H52,TABELA!J$1:O$202,6)</f>
        <v>37</v>
      </c>
      <c r="J52" s="55"/>
      <c r="K52" s="56">
        <f>VLOOKUP(J52,TABELA!H$1:O$202,8)</f>
        <v>0</v>
      </c>
      <c r="L52" s="127">
        <v>43.5</v>
      </c>
      <c r="M52" s="56">
        <f>VLOOKUP(L52,TABELA!N$1:O$202,2)</f>
        <v>62</v>
      </c>
      <c r="N52" s="127">
        <v>411.5</v>
      </c>
      <c r="O52" s="56">
        <f>VLOOKUP(W52,TABELA!E$1:O$202,11)</f>
        <v>10</v>
      </c>
      <c r="P52" s="57">
        <f t="shared" si="9"/>
        <v>140</v>
      </c>
      <c r="Q52" s="58"/>
      <c r="R52" s="58"/>
      <c r="S52" s="58"/>
      <c r="T52" s="58"/>
      <c r="U52" s="59"/>
      <c r="V52" s="60">
        <f t="shared" si="1"/>
        <v>-9.9</v>
      </c>
      <c r="W52" s="60">
        <f t="shared" si="2"/>
        <v>-411.5</v>
      </c>
    </row>
    <row r="53" spans="1:23" ht="15">
      <c r="A53" s="99"/>
      <c r="B53" s="118" t="s">
        <v>87</v>
      </c>
      <c r="C53" s="119">
        <v>2004</v>
      </c>
      <c r="D53" s="118" t="s">
        <v>84</v>
      </c>
      <c r="E53" s="118" t="s">
        <v>85</v>
      </c>
      <c r="F53" s="127">
        <v>10.8</v>
      </c>
      <c r="G53" s="56">
        <f>VLOOKUP(V53,TABELA!B$1:O$202,14)</f>
        <v>12</v>
      </c>
      <c r="H53" s="127">
        <v>3.31</v>
      </c>
      <c r="I53" s="56">
        <f>VLOOKUP(H53,TABELA!J$1:O$202,6)</f>
        <v>17</v>
      </c>
      <c r="J53" s="55"/>
      <c r="K53" s="56">
        <f>VLOOKUP(J53,TABELA!H$1:O$202,8)</f>
        <v>0</v>
      </c>
      <c r="L53" s="127">
        <v>33.5</v>
      </c>
      <c r="M53" s="56">
        <f>VLOOKUP(L53,TABELA!N$1:O$202,2)</f>
        <v>42</v>
      </c>
      <c r="N53" s="127">
        <v>408.5</v>
      </c>
      <c r="O53" s="56">
        <f>VLOOKUP(W53,TABELA!E$1:O$202,11)</f>
        <v>11</v>
      </c>
      <c r="P53" s="57">
        <f t="shared" si="9"/>
        <v>82</v>
      </c>
      <c r="Q53" s="58"/>
      <c r="R53" s="58"/>
      <c r="S53" s="58"/>
      <c r="T53" s="58"/>
      <c r="U53" s="59"/>
      <c r="V53" s="60">
        <f t="shared" si="1"/>
        <v>-10.8</v>
      </c>
      <c r="W53" s="60">
        <f t="shared" si="2"/>
        <v>-408.5</v>
      </c>
    </row>
    <row r="54" spans="1:23" ht="15">
      <c r="A54" s="99"/>
      <c r="B54" s="118" t="s">
        <v>88</v>
      </c>
      <c r="C54" s="119">
        <v>2004</v>
      </c>
      <c r="D54" s="118" t="s">
        <v>84</v>
      </c>
      <c r="E54" s="118" t="s">
        <v>85</v>
      </c>
      <c r="F54" s="127">
        <v>9.8</v>
      </c>
      <c r="G54" s="56">
        <f>VLOOKUP(V54,TABELA!B$1:O$202,14)</f>
        <v>34</v>
      </c>
      <c r="H54" s="127">
        <v>3.52</v>
      </c>
      <c r="I54" s="56">
        <f>VLOOKUP(H54,TABELA!J$1:O$202,6)</f>
        <v>22</v>
      </c>
      <c r="J54" s="55"/>
      <c r="K54" s="56">
        <f>VLOOKUP(J54,TABELA!H$1:O$202,8)</f>
        <v>0</v>
      </c>
      <c r="L54" s="127">
        <v>31.5</v>
      </c>
      <c r="M54" s="56">
        <f>VLOOKUP(L54,TABELA!N$1:O$202,2)</f>
        <v>38</v>
      </c>
      <c r="N54" s="127">
        <v>408</v>
      </c>
      <c r="O54" s="56">
        <f>VLOOKUP(W54,TABELA!E$1:O$202,11)</f>
        <v>12</v>
      </c>
      <c r="P54" s="57">
        <f t="shared" si="9"/>
        <v>106</v>
      </c>
      <c r="Q54" s="58"/>
      <c r="R54" s="58"/>
      <c r="S54" s="58"/>
      <c r="T54" s="58"/>
      <c r="U54" s="59"/>
      <c r="V54" s="60">
        <f t="shared" si="1"/>
        <v>-9.8</v>
      </c>
      <c r="W54" s="60">
        <f t="shared" si="2"/>
        <v>-408</v>
      </c>
    </row>
    <row r="55" spans="1:23" ht="15">
      <c r="A55" s="99"/>
      <c r="B55" s="118" t="s">
        <v>89</v>
      </c>
      <c r="C55" s="119">
        <v>2003</v>
      </c>
      <c r="D55" s="118" t="s">
        <v>84</v>
      </c>
      <c r="E55" s="118" t="s">
        <v>85</v>
      </c>
      <c r="F55" s="127">
        <v>10.1</v>
      </c>
      <c r="G55" s="56">
        <f>VLOOKUP(V55,TABELA!B$1:O$202,14)</f>
        <v>26</v>
      </c>
      <c r="H55" s="127">
        <v>3.4</v>
      </c>
      <c r="I55" s="56">
        <f>VLOOKUP(H55,TABELA!J$1:O$202,6)</f>
        <v>19</v>
      </c>
      <c r="J55" s="55"/>
      <c r="K55" s="56">
        <f>VLOOKUP(J55,TABELA!H$1:O$202,8)</f>
        <v>0</v>
      </c>
      <c r="L55" s="127">
        <v>28.5</v>
      </c>
      <c r="M55" s="56">
        <f>VLOOKUP(L55,TABELA!N$1:O$202,2)</f>
        <v>32</v>
      </c>
      <c r="N55" s="127">
        <v>359.9</v>
      </c>
      <c r="O55" s="56">
        <f>VLOOKUP(W55,TABELA!E$1:O$202,11)</f>
        <v>19</v>
      </c>
      <c r="P55" s="57">
        <f t="shared" si="9"/>
        <v>96</v>
      </c>
      <c r="Q55" s="58"/>
      <c r="R55" s="58"/>
      <c r="S55" s="58"/>
      <c r="T55" s="58"/>
      <c r="U55" s="59"/>
      <c r="V55" s="60">
        <f t="shared" si="1"/>
        <v>-10.1</v>
      </c>
      <c r="W55" s="60">
        <f t="shared" si="2"/>
        <v>-359.9</v>
      </c>
    </row>
    <row r="56" spans="1:23" ht="15">
      <c r="A56" s="99"/>
      <c r="B56" s="118"/>
      <c r="C56" s="119"/>
      <c r="D56" s="118" t="s">
        <v>84</v>
      </c>
      <c r="E56" s="118" t="s">
        <v>85</v>
      </c>
      <c r="F56" s="127"/>
      <c r="G56" s="56">
        <f>VLOOKUP(V56,TABELA!B$1:O$202,14)</f>
        <v>0</v>
      </c>
      <c r="H56" s="127"/>
      <c r="I56" s="56">
        <f>VLOOKUP(H56,TABELA!J$1:O$202,6)</f>
        <v>0</v>
      </c>
      <c r="J56" s="55"/>
      <c r="K56" s="56">
        <f>VLOOKUP(J56,TABELA!H$1:O$202,8)</f>
        <v>0</v>
      </c>
      <c r="L56" s="127"/>
      <c r="M56" s="56">
        <f>VLOOKUP(L56,TABELA!N$1:O$202,2)</f>
        <v>0</v>
      </c>
      <c r="N56" s="127"/>
      <c r="O56" s="56">
        <f>VLOOKUP(W56,TABELA!E$1:O$202,11)</f>
        <v>0</v>
      </c>
      <c r="P56" s="57">
        <f t="shared" si="9"/>
        <v>0</v>
      </c>
      <c r="Q56" s="58"/>
      <c r="R56" s="58"/>
      <c r="S56" s="58"/>
      <c r="T56" s="58"/>
      <c r="U56" s="59"/>
      <c r="V56" s="60">
        <f t="shared" si="1"/>
        <v>0</v>
      </c>
      <c r="W56" s="60">
        <f t="shared" si="2"/>
        <v>0</v>
      </c>
    </row>
    <row r="57" spans="1:23" s="67" customFormat="1" ht="15">
      <c r="A57" s="106"/>
      <c r="B57" s="120" t="s">
        <v>39</v>
      </c>
      <c r="C57" s="121"/>
      <c r="D57" s="122" t="s">
        <v>84</v>
      </c>
      <c r="E57" s="122" t="s">
        <v>85</v>
      </c>
      <c r="F57" s="128"/>
      <c r="G57" s="56">
        <f>VLOOKUP(V57,TABELA!B$1:O$202,14)</f>
        <v>0</v>
      </c>
      <c r="H57" s="128"/>
      <c r="I57" s="56">
        <f>VLOOKUP(H57,TABELA!J$1:O$202,6)</f>
        <v>0</v>
      </c>
      <c r="J57" s="64"/>
      <c r="K57" s="56">
        <f>VLOOKUP(J57,TABELA!H$1:O$202,8)</f>
        <v>0</v>
      </c>
      <c r="L57" s="128"/>
      <c r="M57" s="56">
        <f>VLOOKUP(L57,TABELA!N$1:O$202,2)</f>
        <v>0</v>
      </c>
      <c r="N57" s="128"/>
      <c r="O57" s="56">
        <f>VLOOKUP(W57,TABELA!E$1:O$202,11)</f>
        <v>0</v>
      </c>
      <c r="P57" s="65"/>
      <c r="Q57" s="65">
        <f>LARGE(P51:P56,1)+LARGE(P51:P56,2)+LARGE(P51:P56,3)+LARGE(P51:P56,4)+LARGE(P51:P56,5)</f>
        <v>561</v>
      </c>
      <c r="R57" s="66"/>
      <c r="S57" s="66"/>
      <c r="T57" s="66"/>
      <c r="U57" s="59"/>
      <c r="V57" s="67">
        <f t="shared" si="1"/>
        <v>0</v>
      </c>
      <c r="W57" s="67">
        <f t="shared" si="2"/>
        <v>0</v>
      </c>
    </row>
    <row r="58" spans="1:23" ht="15.75">
      <c r="A58" s="97"/>
      <c r="B58" s="118" t="s">
        <v>90</v>
      </c>
      <c r="C58" s="119">
        <v>2002</v>
      </c>
      <c r="D58" s="118" t="s">
        <v>91</v>
      </c>
      <c r="E58" s="118" t="s">
        <v>92</v>
      </c>
      <c r="F58" s="127">
        <v>8.8</v>
      </c>
      <c r="G58" s="56">
        <f>VLOOKUP(V58,TABELA!B$1:O$202,14)</f>
        <v>66</v>
      </c>
      <c r="H58" s="127">
        <v>3.94</v>
      </c>
      <c r="I58" s="56">
        <f>VLOOKUP(H58,TABELA!J$1:O$202,6)</f>
        <v>36</v>
      </c>
      <c r="J58" s="55"/>
      <c r="K58" s="56">
        <f>VLOOKUP(J58,TABELA!H$1:O$202,8)</f>
        <v>0</v>
      </c>
      <c r="L58" s="127">
        <v>41.5</v>
      </c>
      <c r="M58" s="56">
        <f>VLOOKUP(L58,TABELA!N$1:O$202,2)</f>
        <v>58</v>
      </c>
      <c r="N58" s="127">
        <v>425.5</v>
      </c>
      <c r="O58" s="56">
        <f>VLOOKUP(W58,TABELA!E$1:O$202,11)</f>
        <v>3</v>
      </c>
      <c r="P58" s="57">
        <f aca="true" t="shared" si="10" ref="P58:P63">G58+I58+K58+M58+O58</f>
        <v>163</v>
      </c>
      <c r="Q58" s="58"/>
      <c r="R58" s="58"/>
      <c r="S58" s="58"/>
      <c r="T58" s="58"/>
      <c r="U58" s="59"/>
      <c r="V58" s="60">
        <f t="shared" si="1"/>
        <v>-8.8</v>
      </c>
      <c r="W58" s="60">
        <f t="shared" si="2"/>
        <v>-425.5</v>
      </c>
    </row>
    <row r="59" spans="1:23" ht="15.75">
      <c r="A59" s="97"/>
      <c r="B59" s="118" t="s">
        <v>93</v>
      </c>
      <c r="C59" s="119">
        <v>2003</v>
      </c>
      <c r="D59" s="118" t="s">
        <v>91</v>
      </c>
      <c r="E59" s="118" t="s">
        <v>92</v>
      </c>
      <c r="F59" s="127">
        <v>9.1</v>
      </c>
      <c r="G59" s="56">
        <f>VLOOKUP(V59,TABELA!B$1:O$202,14)</f>
        <v>56</v>
      </c>
      <c r="H59" s="127">
        <v>4.45</v>
      </c>
      <c r="I59" s="56">
        <f>VLOOKUP(H59,TABELA!J$1:O$202,6)</f>
        <v>53</v>
      </c>
      <c r="J59" s="55"/>
      <c r="K59" s="56">
        <f>VLOOKUP(J59,TABELA!H$1:O$202,8)</f>
        <v>0</v>
      </c>
      <c r="L59" s="127">
        <v>40</v>
      </c>
      <c r="M59" s="56">
        <f>VLOOKUP(L59,TABELA!N$1:O$202,2)</f>
        <v>55</v>
      </c>
      <c r="N59" s="127">
        <v>338.9</v>
      </c>
      <c r="O59" s="56">
        <f>VLOOKUP(W59,TABELA!E$1:O$202,11)</f>
        <v>41</v>
      </c>
      <c r="P59" s="57">
        <f t="shared" si="10"/>
        <v>205</v>
      </c>
      <c r="Q59" s="58"/>
      <c r="R59" s="58"/>
      <c r="S59" s="58"/>
      <c r="T59" s="58"/>
      <c r="U59" s="59"/>
      <c r="V59" s="60">
        <f t="shared" si="1"/>
        <v>-9.1</v>
      </c>
      <c r="W59" s="60">
        <f t="shared" si="2"/>
        <v>-338.9</v>
      </c>
    </row>
    <row r="60" spans="1:23" ht="15.75">
      <c r="A60" s="97"/>
      <c r="B60" s="118" t="s">
        <v>94</v>
      </c>
      <c r="C60" s="119">
        <v>2002</v>
      </c>
      <c r="D60" s="118" t="s">
        <v>91</v>
      </c>
      <c r="E60" s="118" t="s">
        <v>92</v>
      </c>
      <c r="F60" s="127">
        <v>9.4</v>
      </c>
      <c r="G60" s="56">
        <f>VLOOKUP(V60,TABELA!B$1:O$202,14)</f>
        <v>45</v>
      </c>
      <c r="H60" s="127">
        <v>3.84</v>
      </c>
      <c r="I60" s="56">
        <f>VLOOKUP(H60,TABELA!J$1:O$202,6)</f>
        <v>33</v>
      </c>
      <c r="J60" s="55"/>
      <c r="K60" s="56">
        <f>VLOOKUP(J60,TABELA!H$1:O$202,8)</f>
        <v>0</v>
      </c>
      <c r="L60" s="127">
        <v>31</v>
      </c>
      <c r="M60" s="56">
        <f>VLOOKUP(L60,TABELA!N$1:O$202,2)</f>
        <v>37</v>
      </c>
      <c r="N60" s="127">
        <v>416.6</v>
      </c>
      <c r="O60" s="56">
        <f>VLOOKUP(W60,TABELA!E$1:O$202,11)</f>
        <v>8</v>
      </c>
      <c r="P60" s="57">
        <f t="shared" si="10"/>
        <v>123</v>
      </c>
      <c r="Q60" s="58"/>
      <c r="R60" s="58"/>
      <c r="S60" s="58"/>
      <c r="T60" s="58"/>
      <c r="U60" s="59"/>
      <c r="V60" s="60">
        <f t="shared" si="1"/>
        <v>-9.4</v>
      </c>
      <c r="W60" s="60">
        <f t="shared" si="2"/>
        <v>-416.6</v>
      </c>
    </row>
    <row r="61" spans="1:23" ht="15.75">
      <c r="A61" s="97"/>
      <c r="B61" s="118" t="s">
        <v>95</v>
      </c>
      <c r="C61" s="119">
        <v>2004</v>
      </c>
      <c r="D61" s="118" t="s">
        <v>91</v>
      </c>
      <c r="E61" s="118" t="s">
        <v>92</v>
      </c>
      <c r="F61" s="127">
        <v>9.1</v>
      </c>
      <c r="G61" s="56">
        <f>VLOOKUP(V61,TABELA!B$1:O$202,14)</f>
        <v>56</v>
      </c>
      <c r="H61" s="127">
        <v>4.18</v>
      </c>
      <c r="I61" s="56">
        <f>VLOOKUP(H61,TABELA!J$1:O$202,6)</f>
        <v>44</v>
      </c>
      <c r="J61" s="55"/>
      <c r="K61" s="56">
        <f>VLOOKUP(J61,TABELA!H$1:O$202,8)</f>
        <v>0</v>
      </c>
      <c r="L61" s="127">
        <v>32</v>
      </c>
      <c r="M61" s="56">
        <f>VLOOKUP(L61,TABELA!N$1:O$202,2)</f>
        <v>39</v>
      </c>
      <c r="N61" s="127">
        <v>329.7</v>
      </c>
      <c r="O61" s="56">
        <f>VLOOKUP(W61,TABELA!E$1:O$202,11)</f>
        <v>52</v>
      </c>
      <c r="P61" s="57">
        <f t="shared" si="10"/>
        <v>191</v>
      </c>
      <c r="Q61" s="58"/>
      <c r="R61" s="58"/>
      <c r="S61" s="58"/>
      <c r="T61" s="58"/>
      <c r="U61" s="59"/>
      <c r="V61" s="60">
        <f t="shared" si="1"/>
        <v>-9.1</v>
      </c>
      <c r="W61" s="60">
        <f t="shared" si="2"/>
        <v>-329.7</v>
      </c>
    </row>
    <row r="62" spans="1:23" ht="15.75">
      <c r="A62" s="97"/>
      <c r="B62" s="118" t="s">
        <v>96</v>
      </c>
      <c r="C62" s="119">
        <v>2004</v>
      </c>
      <c r="D62" s="118" t="s">
        <v>91</v>
      </c>
      <c r="E62" s="118" t="s">
        <v>92</v>
      </c>
      <c r="F62" s="127">
        <v>9.3</v>
      </c>
      <c r="G62" s="56">
        <f>VLOOKUP(V62,TABELA!B$1:O$202,14)</f>
        <v>48</v>
      </c>
      <c r="H62" s="127">
        <v>4.28</v>
      </c>
      <c r="I62" s="56">
        <f>VLOOKUP(H62,TABELA!J$1:O$202,6)</f>
        <v>48</v>
      </c>
      <c r="J62" s="55"/>
      <c r="K62" s="56">
        <f>VLOOKUP(J62,TABELA!H$1:O$202,8)</f>
        <v>0</v>
      </c>
      <c r="L62" s="127">
        <v>45</v>
      </c>
      <c r="M62" s="56">
        <f>VLOOKUP(L62,TABELA!N$1:O$202,2)</f>
        <v>65</v>
      </c>
      <c r="N62" s="127">
        <v>346</v>
      </c>
      <c r="O62" s="56">
        <f>VLOOKUP(W62,TABELA!E$1:O$202,11)</f>
        <v>33</v>
      </c>
      <c r="P62" s="57">
        <f t="shared" si="10"/>
        <v>194</v>
      </c>
      <c r="Q62" s="58"/>
      <c r="R62" s="58"/>
      <c r="S62" s="58"/>
      <c r="T62" s="58"/>
      <c r="U62" s="59"/>
      <c r="V62" s="60">
        <f t="shared" si="1"/>
        <v>-9.3</v>
      </c>
      <c r="W62" s="60">
        <f t="shared" si="2"/>
        <v>-346</v>
      </c>
    </row>
    <row r="63" spans="1:23" ht="15.75">
      <c r="A63" s="97"/>
      <c r="B63" s="118"/>
      <c r="C63" s="119"/>
      <c r="D63" s="118" t="s">
        <v>91</v>
      </c>
      <c r="E63" s="118" t="s">
        <v>92</v>
      </c>
      <c r="F63" s="127"/>
      <c r="G63" s="56">
        <f>VLOOKUP(V63,TABELA!B$1:O$202,14)</f>
        <v>0</v>
      </c>
      <c r="H63" s="127"/>
      <c r="I63" s="56">
        <f>VLOOKUP(H63,TABELA!J$1:O$202,6)</f>
        <v>0</v>
      </c>
      <c r="J63" s="55"/>
      <c r="K63" s="56">
        <f>VLOOKUP(J63,TABELA!H$1:O$202,8)</f>
        <v>0</v>
      </c>
      <c r="L63" s="127"/>
      <c r="M63" s="56">
        <f>VLOOKUP(L63,TABELA!N$1:O$202,2)</f>
        <v>0</v>
      </c>
      <c r="N63" s="127"/>
      <c r="O63" s="56">
        <f>VLOOKUP(W63,TABELA!E$1:O$202,11)</f>
        <v>0</v>
      </c>
      <c r="P63" s="57">
        <f t="shared" si="10"/>
        <v>0</v>
      </c>
      <c r="Q63" s="58"/>
      <c r="R63" s="58"/>
      <c r="S63" s="58"/>
      <c r="T63" s="58"/>
      <c r="U63" s="59"/>
      <c r="V63" s="60">
        <f t="shared" si="1"/>
        <v>0</v>
      </c>
      <c r="W63" s="60">
        <f t="shared" si="2"/>
        <v>0</v>
      </c>
    </row>
    <row r="64" spans="1:23" s="67" customFormat="1" ht="15.75">
      <c r="A64" s="108"/>
      <c r="B64" s="120" t="s">
        <v>39</v>
      </c>
      <c r="C64" s="121"/>
      <c r="D64" s="122" t="s">
        <v>91</v>
      </c>
      <c r="E64" s="122" t="s">
        <v>92</v>
      </c>
      <c r="F64" s="128"/>
      <c r="G64" s="56">
        <f>VLOOKUP(V64,TABELA!B$1:O$202,14)</f>
        <v>0</v>
      </c>
      <c r="H64" s="128"/>
      <c r="I64" s="56">
        <f>VLOOKUP(H64,TABELA!J$1:O$202,6)</f>
        <v>0</v>
      </c>
      <c r="J64" s="64"/>
      <c r="K64" s="56">
        <f>VLOOKUP(J64,TABELA!H$1:O$202,8)</f>
        <v>0</v>
      </c>
      <c r="L64" s="128"/>
      <c r="M64" s="56">
        <f>VLOOKUP(L64,TABELA!N$1:O$202,2)</f>
        <v>0</v>
      </c>
      <c r="N64" s="128"/>
      <c r="O64" s="56">
        <f>VLOOKUP(W64,TABELA!E$1:O$202,11)</f>
        <v>0</v>
      </c>
      <c r="P64" s="65"/>
      <c r="Q64" s="65">
        <f>LARGE(P58:P63,1)+LARGE(P58:P63,2)+LARGE(P58:P63,3)+LARGE(P58:P63,4)+LARGE(P58:P63,5)</f>
        <v>876</v>
      </c>
      <c r="R64" s="66"/>
      <c r="S64" s="66"/>
      <c r="T64" s="66"/>
      <c r="U64" s="59"/>
      <c r="V64" s="67">
        <f t="shared" si="1"/>
        <v>0</v>
      </c>
      <c r="W64" s="67">
        <f t="shared" si="2"/>
        <v>0</v>
      </c>
    </row>
    <row r="65" spans="1:23" ht="15.75">
      <c r="A65" s="97"/>
      <c r="B65" s="118" t="s">
        <v>97</v>
      </c>
      <c r="C65" s="119">
        <v>2002</v>
      </c>
      <c r="D65" s="118" t="s">
        <v>98</v>
      </c>
      <c r="E65" s="118" t="s">
        <v>99</v>
      </c>
      <c r="F65" s="127">
        <v>8.5</v>
      </c>
      <c r="G65" s="56">
        <f>VLOOKUP(V65,TABELA!B$1:O$202,14)</f>
        <v>77</v>
      </c>
      <c r="H65" s="127">
        <v>4.47</v>
      </c>
      <c r="I65" s="56">
        <f>VLOOKUP(H65,TABELA!J$1:O$202,6)</f>
        <v>54</v>
      </c>
      <c r="J65" s="55"/>
      <c r="K65" s="56">
        <f>VLOOKUP(J65,TABELA!H$1:O$202,8)</f>
        <v>0</v>
      </c>
      <c r="L65" s="127">
        <v>29</v>
      </c>
      <c r="M65" s="56">
        <f>VLOOKUP(L65,TABELA!N$1:O$202,2)</f>
        <v>33</v>
      </c>
      <c r="N65" s="127">
        <v>331.5</v>
      </c>
      <c r="O65" s="56">
        <f>VLOOKUP(W65,TABELA!E$1:O$202,11)</f>
        <v>50</v>
      </c>
      <c r="P65" s="57">
        <f aca="true" t="shared" si="11" ref="P65:P70">G65+I65+K65+M65+O65</f>
        <v>214</v>
      </c>
      <c r="Q65" s="58"/>
      <c r="R65" s="58"/>
      <c r="S65" s="58"/>
      <c r="T65" s="58"/>
      <c r="U65" s="59"/>
      <c r="V65" s="60">
        <f t="shared" si="1"/>
        <v>-8.5</v>
      </c>
      <c r="W65" s="60">
        <f t="shared" si="2"/>
        <v>-331.5</v>
      </c>
    </row>
    <row r="66" spans="1:23" ht="15.75">
      <c r="A66" s="97"/>
      <c r="B66" s="118" t="s">
        <v>100</v>
      </c>
      <c r="C66" s="119">
        <v>2003</v>
      </c>
      <c r="D66" s="118" t="s">
        <v>98</v>
      </c>
      <c r="E66" s="118" t="s">
        <v>99</v>
      </c>
      <c r="F66" s="127">
        <v>9.6</v>
      </c>
      <c r="G66" s="56">
        <f>VLOOKUP(V66,TABELA!B$1:O$202,14)</f>
        <v>39</v>
      </c>
      <c r="H66" s="127">
        <v>4.19</v>
      </c>
      <c r="I66" s="56">
        <f>VLOOKUP(H66,TABELA!J$1:O$202,6)</f>
        <v>45</v>
      </c>
      <c r="J66" s="55"/>
      <c r="K66" s="56">
        <f>VLOOKUP(J66,TABELA!H$1:O$202,8)</f>
        <v>0</v>
      </c>
      <c r="L66" s="127">
        <v>30.5</v>
      </c>
      <c r="M66" s="56">
        <f>VLOOKUP(L66,TABELA!N$1:O$202,2)</f>
        <v>36</v>
      </c>
      <c r="N66" s="127">
        <v>344</v>
      </c>
      <c r="O66" s="56">
        <f>VLOOKUP(W66,TABELA!E$1:O$202,11)</f>
        <v>35</v>
      </c>
      <c r="P66" s="57">
        <f t="shared" si="11"/>
        <v>155</v>
      </c>
      <c r="Q66" s="58"/>
      <c r="R66" s="58"/>
      <c r="S66" s="58"/>
      <c r="T66" s="58"/>
      <c r="U66" s="59"/>
      <c r="V66" s="60">
        <f aca="true" t="shared" si="12" ref="V66:V129">-F66</f>
        <v>-9.6</v>
      </c>
      <c r="W66" s="60">
        <f aca="true" t="shared" si="13" ref="W66:W129">-N66</f>
        <v>-344</v>
      </c>
    </row>
    <row r="67" spans="1:23" ht="15.75">
      <c r="A67" s="97"/>
      <c r="B67" s="118" t="s">
        <v>101</v>
      </c>
      <c r="C67" s="119">
        <v>2002</v>
      </c>
      <c r="D67" s="118" t="s">
        <v>98</v>
      </c>
      <c r="E67" s="118" t="s">
        <v>99</v>
      </c>
      <c r="F67" s="127">
        <v>9.2</v>
      </c>
      <c r="G67" s="56">
        <f>VLOOKUP(V67,TABELA!B$1:O$202,14)</f>
        <v>52</v>
      </c>
      <c r="H67" s="127">
        <v>3.86</v>
      </c>
      <c r="I67" s="56">
        <f>VLOOKUP(H67,TABELA!J$1:O$202,6)</f>
        <v>34</v>
      </c>
      <c r="J67" s="55"/>
      <c r="K67" s="56">
        <f>VLOOKUP(J67,TABELA!H$1:O$202,8)</f>
        <v>0</v>
      </c>
      <c r="L67" s="127">
        <v>29.5</v>
      </c>
      <c r="M67" s="56">
        <f>VLOOKUP(L67,TABELA!N$1:O$202,2)</f>
        <v>34</v>
      </c>
      <c r="N67" s="127">
        <v>349.2</v>
      </c>
      <c r="O67" s="56">
        <f>VLOOKUP(W67,TABELA!E$1:O$202,11)</f>
        <v>29</v>
      </c>
      <c r="P67" s="57">
        <f t="shared" si="11"/>
        <v>149</v>
      </c>
      <c r="Q67" s="58"/>
      <c r="R67" s="58"/>
      <c r="S67" s="58"/>
      <c r="T67" s="58"/>
      <c r="U67" s="59"/>
      <c r="V67" s="60">
        <f t="shared" si="12"/>
        <v>-9.2</v>
      </c>
      <c r="W67" s="60">
        <f t="shared" si="13"/>
        <v>-349.2</v>
      </c>
    </row>
    <row r="68" spans="1:23" ht="15.75">
      <c r="A68" s="97"/>
      <c r="B68" s="118" t="s">
        <v>102</v>
      </c>
      <c r="C68" s="119">
        <v>2003</v>
      </c>
      <c r="D68" s="118" t="s">
        <v>98</v>
      </c>
      <c r="E68" s="118" t="s">
        <v>99</v>
      </c>
      <c r="F68" s="127">
        <v>9.3</v>
      </c>
      <c r="G68" s="56">
        <f>VLOOKUP(V68,TABELA!B$1:O$202,14)</f>
        <v>48</v>
      </c>
      <c r="H68" s="127">
        <v>4.07</v>
      </c>
      <c r="I68" s="56">
        <f>VLOOKUP(H68,TABELA!J$1:O$202,6)</f>
        <v>41</v>
      </c>
      <c r="J68" s="55"/>
      <c r="K68" s="56">
        <f>VLOOKUP(J68,TABELA!H$1:O$202,8)</f>
        <v>0</v>
      </c>
      <c r="L68" s="127">
        <v>35.5</v>
      </c>
      <c r="M68" s="56">
        <f>VLOOKUP(L68,TABELA!N$1:O$202,2)</f>
        <v>46</v>
      </c>
      <c r="N68" s="127">
        <v>353.26</v>
      </c>
      <c r="O68" s="56">
        <f>VLOOKUP(W68,TABELA!E$1:O$202,11)</f>
        <v>25</v>
      </c>
      <c r="P68" s="57">
        <f t="shared" si="11"/>
        <v>160</v>
      </c>
      <c r="Q68" s="58"/>
      <c r="R68" s="58"/>
      <c r="S68" s="58"/>
      <c r="T68" s="58"/>
      <c r="U68" s="59"/>
      <c r="V68" s="60">
        <f t="shared" si="12"/>
        <v>-9.3</v>
      </c>
      <c r="W68" s="60">
        <f t="shared" si="13"/>
        <v>-353.26</v>
      </c>
    </row>
    <row r="69" spans="1:23" ht="15.75">
      <c r="A69" s="97"/>
      <c r="B69" s="118" t="s">
        <v>103</v>
      </c>
      <c r="C69" s="119">
        <v>2003</v>
      </c>
      <c r="D69" s="118" t="s">
        <v>98</v>
      </c>
      <c r="E69" s="118" t="s">
        <v>99</v>
      </c>
      <c r="F69" s="127">
        <v>9.3</v>
      </c>
      <c r="G69" s="56">
        <f>VLOOKUP(V69,TABELA!B$1:O$202,14)</f>
        <v>48</v>
      </c>
      <c r="H69" s="127">
        <v>4.25</v>
      </c>
      <c r="I69" s="56">
        <f>VLOOKUP(H69,TABELA!J$1:O$202,6)</f>
        <v>47</v>
      </c>
      <c r="J69" s="55"/>
      <c r="K69" s="56">
        <f>VLOOKUP(J69,TABELA!H$1:O$202,8)</f>
        <v>0</v>
      </c>
      <c r="L69" s="127">
        <v>33.5</v>
      </c>
      <c r="M69" s="56">
        <f>VLOOKUP(L69,TABELA!N$1:O$202,2)</f>
        <v>42</v>
      </c>
      <c r="N69" s="127">
        <v>416.2</v>
      </c>
      <c r="O69" s="56">
        <f>VLOOKUP(W69,TABELA!E$1:O$202,11)</f>
        <v>8</v>
      </c>
      <c r="P69" s="57">
        <f t="shared" si="11"/>
        <v>145</v>
      </c>
      <c r="Q69" s="58"/>
      <c r="R69" s="58"/>
      <c r="S69" s="58"/>
      <c r="T69" s="58"/>
      <c r="U69" s="59"/>
      <c r="V69" s="60">
        <f t="shared" si="12"/>
        <v>-9.3</v>
      </c>
      <c r="W69" s="60">
        <f t="shared" si="13"/>
        <v>-416.2</v>
      </c>
    </row>
    <row r="70" spans="1:23" ht="15.75">
      <c r="A70" s="97"/>
      <c r="B70" s="118" t="s">
        <v>104</v>
      </c>
      <c r="C70" s="119">
        <v>2003</v>
      </c>
      <c r="D70" s="118" t="s">
        <v>98</v>
      </c>
      <c r="E70" s="118" t="s">
        <v>99</v>
      </c>
      <c r="F70" s="127">
        <v>10.6</v>
      </c>
      <c r="G70" s="56">
        <f>VLOOKUP(V70,TABELA!B$1:O$202,14)</f>
        <v>16</v>
      </c>
      <c r="H70" s="127">
        <v>3.59</v>
      </c>
      <c r="I70" s="56">
        <f>VLOOKUP(H70,TABELA!J$1:O$202,6)</f>
        <v>24</v>
      </c>
      <c r="J70" s="55"/>
      <c r="K70" s="56">
        <f>VLOOKUP(J70,TABELA!H$1:O$202,8)</f>
        <v>0</v>
      </c>
      <c r="L70" s="127">
        <v>34.5</v>
      </c>
      <c r="M70" s="56">
        <f>VLOOKUP(L70,TABELA!N$1:O$202,2)</f>
        <v>44</v>
      </c>
      <c r="N70" s="127">
        <v>430.9</v>
      </c>
      <c r="O70" s="56">
        <f>VLOOKUP(W70,TABELA!E$1:O$202,11)</f>
        <v>0</v>
      </c>
      <c r="P70" s="57">
        <f t="shared" si="11"/>
        <v>84</v>
      </c>
      <c r="Q70" s="58"/>
      <c r="R70" s="58"/>
      <c r="S70" s="58"/>
      <c r="T70" s="58"/>
      <c r="U70" s="59"/>
      <c r="V70" s="60">
        <f t="shared" si="12"/>
        <v>-10.6</v>
      </c>
      <c r="W70" s="60">
        <f t="shared" si="13"/>
        <v>-430.9</v>
      </c>
    </row>
    <row r="71" spans="1:23" s="67" customFormat="1" ht="15.75">
      <c r="A71" s="108"/>
      <c r="B71" s="120" t="s">
        <v>39</v>
      </c>
      <c r="C71" s="121"/>
      <c r="D71" s="122" t="s">
        <v>98</v>
      </c>
      <c r="E71" s="122" t="s">
        <v>99</v>
      </c>
      <c r="F71" s="128"/>
      <c r="G71" s="56">
        <f>VLOOKUP(V71,TABELA!B$1:O$202,14)</f>
        <v>0</v>
      </c>
      <c r="H71" s="128"/>
      <c r="I71" s="56">
        <f>VLOOKUP(H71,TABELA!J$1:O$202,6)</f>
        <v>0</v>
      </c>
      <c r="J71" s="64"/>
      <c r="K71" s="56">
        <f>VLOOKUP(J71,TABELA!H$1:O$202,8)</f>
        <v>0</v>
      </c>
      <c r="L71" s="128"/>
      <c r="M71" s="56">
        <f>VLOOKUP(L71,TABELA!N$1:O$202,2)</f>
        <v>0</v>
      </c>
      <c r="N71" s="128"/>
      <c r="O71" s="56">
        <f>VLOOKUP(W71,TABELA!E$1:O$202,11)</f>
        <v>0</v>
      </c>
      <c r="P71" s="65"/>
      <c r="Q71" s="65">
        <f>LARGE(P65:P70,1)+LARGE(P65:P70,2)+LARGE(P65:P70,3)+LARGE(P65:P70,4)+LARGE(P65:P70,5)</f>
        <v>823</v>
      </c>
      <c r="R71" s="66"/>
      <c r="S71" s="66"/>
      <c r="T71" s="66"/>
      <c r="U71" s="59"/>
      <c r="V71" s="67">
        <f t="shared" si="12"/>
        <v>0</v>
      </c>
      <c r="W71" s="67">
        <f t="shared" si="13"/>
        <v>0</v>
      </c>
    </row>
    <row r="72" spans="1:23" ht="15.75">
      <c r="A72" s="100"/>
      <c r="B72" s="118" t="s">
        <v>105</v>
      </c>
      <c r="C72" s="119">
        <v>2003</v>
      </c>
      <c r="D72" s="123" t="s">
        <v>106</v>
      </c>
      <c r="E72" s="118" t="s">
        <v>70</v>
      </c>
      <c r="F72" s="127">
        <v>9.3</v>
      </c>
      <c r="G72" s="56">
        <f>VLOOKUP(V72,TABELA!B$1:O$202,14)</f>
        <v>48</v>
      </c>
      <c r="H72" s="127">
        <v>3.86</v>
      </c>
      <c r="I72" s="56">
        <f>VLOOKUP(H72,TABELA!J$1:O$202,6)</f>
        <v>34</v>
      </c>
      <c r="J72" s="55"/>
      <c r="K72" s="56">
        <f>VLOOKUP(J72,TABELA!H$1:O$202,8)</f>
        <v>0</v>
      </c>
      <c r="L72" s="127">
        <v>28</v>
      </c>
      <c r="M72" s="56">
        <f>VLOOKUP(L72,TABELA!N$1:O$202,2)</f>
        <v>31</v>
      </c>
      <c r="N72" s="127">
        <v>400.4</v>
      </c>
      <c r="O72" s="56">
        <f>VLOOKUP(W72,TABELA!E$1:O$202,11)</f>
        <v>18</v>
      </c>
      <c r="P72" s="57">
        <f aca="true" t="shared" si="14" ref="P72:P77">G72+I72+K72+M72+O72</f>
        <v>131</v>
      </c>
      <c r="Q72" s="58"/>
      <c r="R72" s="58"/>
      <c r="S72" s="58"/>
      <c r="T72" s="58"/>
      <c r="U72" s="59"/>
      <c r="V72" s="60">
        <f t="shared" si="12"/>
        <v>-9.3</v>
      </c>
      <c r="W72" s="60">
        <f t="shared" si="13"/>
        <v>-400.4</v>
      </c>
    </row>
    <row r="73" spans="1:23" ht="15.75">
      <c r="A73" s="100"/>
      <c r="B73" s="118" t="s">
        <v>107</v>
      </c>
      <c r="C73" s="119">
        <v>2002</v>
      </c>
      <c r="D73" s="123" t="s">
        <v>106</v>
      </c>
      <c r="E73" s="118" t="s">
        <v>70</v>
      </c>
      <c r="F73" s="127">
        <v>8.6</v>
      </c>
      <c r="G73" s="56">
        <f>VLOOKUP(V73,TABELA!B$1:O$202,14)</f>
        <v>73</v>
      </c>
      <c r="H73" s="127">
        <v>4.23</v>
      </c>
      <c r="I73" s="56">
        <f>VLOOKUP(H73,TABELA!J$1:O$202,6)</f>
        <v>46</v>
      </c>
      <c r="J73" s="55"/>
      <c r="K73" s="56">
        <f>VLOOKUP(J73,TABELA!H$1:O$202,8)</f>
        <v>0</v>
      </c>
      <c r="L73" s="127">
        <v>53</v>
      </c>
      <c r="M73" s="56">
        <f>VLOOKUP(L73,TABELA!N$1:O$202,2)</f>
        <v>81</v>
      </c>
      <c r="N73" s="127">
        <v>348.8</v>
      </c>
      <c r="O73" s="56">
        <f>VLOOKUP(W73,TABELA!E$1:O$202,11)</f>
        <v>30</v>
      </c>
      <c r="P73" s="57">
        <f t="shared" si="14"/>
        <v>230</v>
      </c>
      <c r="Q73" s="58"/>
      <c r="R73" s="58"/>
      <c r="S73" s="58"/>
      <c r="T73" s="58"/>
      <c r="U73" s="59"/>
      <c r="V73" s="60">
        <f t="shared" si="12"/>
        <v>-8.6</v>
      </c>
      <c r="W73" s="60">
        <f t="shared" si="13"/>
        <v>-348.8</v>
      </c>
    </row>
    <row r="74" spans="1:23" ht="15.75">
      <c r="A74" s="100"/>
      <c r="B74" s="118" t="s">
        <v>108</v>
      </c>
      <c r="C74" s="119">
        <v>2002</v>
      </c>
      <c r="D74" s="123" t="s">
        <v>106</v>
      </c>
      <c r="E74" s="118" t="s">
        <v>70</v>
      </c>
      <c r="F74" s="127">
        <v>8.7</v>
      </c>
      <c r="G74" s="56">
        <f>VLOOKUP(V74,TABELA!B$1:O$202,14)</f>
        <v>69</v>
      </c>
      <c r="H74" s="127">
        <v>4.29</v>
      </c>
      <c r="I74" s="56">
        <f>VLOOKUP(H74,TABELA!J$1:O$202,6)</f>
        <v>48</v>
      </c>
      <c r="J74" s="55"/>
      <c r="K74" s="56">
        <f>VLOOKUP(J74,TABELA!H$1:O$202,8)</f>
        <v>0</v>
      </c>
      <c r="L74" s="127">
        <v>36</v>
      </c>
      <c r="M74" s="56">
        <f>VLOOKUP(L74,TABELA!N$1:O$202,2)</f>
        <v>47</v>
      </c>
      <c r="N74" s="127">
        <v>326.4</v>
      </c>
      <c r="O74" s="56">
        <f>VLOOKUP(W74,TABELA!E$1:O$202,11)</f>
        <v>56</v>
      </c>
      <c r="P74" s="57">
        <f t="shared" si="14"/>
        <v>220</v>
      </c>
      <c r="Q74" s="58"/>
      <c r="R74" s="58"/>
      <c r="S74" s="58"/>
      <c r="T74" s="58"/>
      <c r="U74" s="59"/>
      <c r="V74" s="60">
        <f t="shared" si="12"/>
        <v>-8.7</v>
      </c>
      <c r="W74" s="60">
        <f t="shared" si="13"/>
        <v>-326.4</v>
      </c>
    </row>
    <row r="75" spans="1:23" ht="15.75">
      <c r="A75" s="100"/>
      <c r="B75" s="118" t="s">
        <v>109</v>
      </c>
      <c r="C75" s="119">
        <v>2002</v>
      </c>
      <c r="D75" s="123" t="s">
        <v>106</v>
      </c>
      <c r="E75" s="118" t="s">
        <v>70</v>
      </c>
      <c r="F75" s="127">
        <v>9.3</v>
      </c>
      <c r="G75" s="56">
        <f>VLOOKUP(V75,TABELA!B$1:O$202,14)</f>
        <v>48</v>
      </c>
      <c r="H75" s="127">
        <v>3.93</v>
      </c>
      <c r="I75" s="56">
        <f>VLOOKUP(H75,TABELA!J$1:O$202,6)</f>
        <v>36</v>
      </c>
      <c r="J75" s="55"/>
      <c r="K75" s="56">
        <f>VLOOKUP(J75,TABELA!H$1:O$202,8)</f>
        <v>0</v>
      </c>
      <c r="L75" s="127">
        <v>39</v>
      </c>
      <c r="M75" s="56">
        <f>VLOOKUP(L75,TABELA!N$1:O$202,2)</f>
        <v>53</v>
      </c>
      <c r="N75" s="127">
        <v>353.6</v>
      </c>
      <c r="O75" s="56">
        <f>VLOOKUP(W75,TABELA!E$1:O$202,11)</f>
        <v>25</v>
      </c>
      <c r="P75" s="57">
        <f t="shared" si="14"/>
        <v>162</v>
      </c>
      <c r="Q75" s="58"/>
      <c r="R75" s="58"/>
      <c r="S75" s="58"/>
      <c r="T75" s="58"/>
      <c r="U75" s="59"/>
      <c r="V75" s="60">
        <f t="shared" si="12"/>
        <v>-9.3</v>
      </c>
      <c r="W75" s="60">
        <f t="shared" si="13"/>
        <v>-353.6</v>
      </c>
    </row>
    <row r="76" spans="1:23" ht="15.75">
      <c r="A76" s="100"/>
      <c r="B76" s="118" t="s">
        <v>110</v>
      </c>
      <c r="C76" s="119">
        <v>2002</v>
      </c>
      <c r="D76" s="123" t="s">
        <v>106</v>
      </c>
      <c r="E76" s="118" t="s">
        <v>70</v>
      </c>
      <c r="F76" s="127">
        <v>9.9</v>
      </c>
      <c r="G76" s="56">
        <f>VLOOKUP(V76,TABELA!B$1:O$202,14)</f>
        <v>31</v>
      </c>
      <c r="H76" s="127">
        <v>3.93</v>
      </c>
      <c r="I76" s="56">
        <f>VLOOKUP(H76,TABELA!J$1:O$202,6)</f>
        <v>36</v>
      </c>
      <c r="J76" s="55"/>
      <c r="K76" s="56">
        <f>VLOOKUP(J76,TABELA!H$1:O$202,8)</f>
        <v>0</v>
      </c>
      <c r="L76" s="127">
        <v>36</v>
      </c>
      <c r="M76" s="56">
        <f>VLOOKUP(L76,TABELA!N$1:O$202,2)</f>
        <v>47</v>
      </c>
      <c r="N76" s="127">
        <v>349.9</v>
      </c>
      <c r="O76" s="56">
        <f>VLOOKUP(W76,TABELA!E$1:O$202,11)</f>
        <v>29</v>
      </c>
      <c r="P76" s="57">
        <f t="shared" si="14"/>
        <v>143</v>
      </c>
      <c r="Q76" s="58"/>
      <c r="R76" s="58"/>
      <c r="S76" s="58"/>
      <c r="T76" s="58"/>
      <c r="U76" s="59"/>
      <c r="V76" s="60">
        <f t="shared" si="12"/>
        <v>-9.9</v>
      </c>
      <c r="W76" s="60">
        <f t="shared" si="13"/>
        <v>-349.9</v>
      </c>
    </row>
    <row r="77" spans="1:23" ht="15.75">
      <c r="A77" s="100"/>
      <c r="B77" s="118" t="s">
        <v>111</v>
      </c>
      <c r="C77" s="119">
        <v>2003</v>
      </c>
      <c r="D77" s="123" t="s">
        <v>106</v>
      </c>
      <c r="E77" s="118" t="s">
        <v>70</v>
      </c>
      <c r="F77" s="127">
        <v>9.6</v>
      </c>
      <c r="G77" s="56">
        <f>VLOOKUP(V77,TABELA!B$1:O$202,14)</f>
        <v>39</v>
      </c>
      <c r="H77" s="127">
        <v>3.76</v>
      </c>
      <c r="I77" s="56">
        <f>VLOOKUP(H77,TABELA!J$1:O$202,6)</f>
        <v>30</v>
      </c>
      <c r="J77" s="55"/>
      <c r="K77" s="56">
        <f>VLOOKUP(J77,TABELA!H$1:O$202,8)</f>
        <v>0</v>
      </c>
      <c r="L77" s="127">
        <v>35</v>
      </c>
      <c r="M77" s="56">
        <f>VLOOKUP(L77,TABELA!N$1:O$202,2)</f>
        <v>45</v>
      </c>
      <c r="N77" s="127">
        <v>403.8</v>
      </c>
      <c r="O77" s="56">
        <f>VLOOKUP(W77,TABELA!E$1:O$202,11)</f>
        <v>15</v>
      </c>
      <c r="P77" s="57">
        <f t="shared" si="14"/>
        <v>129</v>
      </c>
      <c r="Q77" s="58"/>
      <c r="R77" s="58"/>
      <c r="S77" s="58"/>
      <c r="T77" s="58"/>
      <c r="U77" s="59"/>
      <c r="V77" s="60">
        <f t="shared" si="12"/>
        <v>-9.6</v>
      </c>
      <c r="W77" s="60">
        <f t="shared" si="13"/>
        <v>-403.8</v>
      </c>
    </row>
    <row r="78" spans="1:23" s="67" customFormat="1" ht="15.75">
      <c r="A78" s="110"/>
      <c r="B78" s="120" t="s">
        <v>39</v>
      </c>
      <c r="C78" s="121"/>
      <c r="D78" s="124" t="s">
        <v>106</v>
      </c>
      <c r="E78" s="122" t="s">
        <v>70</v>
      </c>
      <c r="F78" s="128"/>
      <c r="G78" s="56">
        <f>VLOOKUP(V78,TABELA!B$1:O$202,14)</f>
        <v>0</v>
      </c>
      <c r="H78" s="128"/>
      <c r="I78" s="56">
        <f>VLOOKUP(H78,TABELA!J$1:O$202,6)</f>
        <v>0</v>
      </c>
      <c r="J78" s="64"/>
      <c r="K78" s="56">
        <f>VLOOKUP(J78,TABELA!H$1:O$202,8)</f>
        <v>0</v>
      </c>
      <c r="L78" s="128"/>
      <c r="M78" s="56">
        <f>VLOOKUP(L78,TABELA!N$1:O$202,2)</f>
        <v>0</v>
      </c>
      <c r="N78" s="128"/>
      <c r="O78" s="56">
        <f>VLOOKUP(W78,TABELA!E$1:O$202,11)</f>
        <v>0</v>
      </c>
      <c r="P78" s="65"/>
      <c r="Q78" s="65">
        <f>LARGE(P72:P77,1)+LARGE(P72:P77,2)+LARGE(P72:P77,3)+LARGE(P72:P77,4)+LARGE(P72:P77,5)</f>
        <v>886</v>
      </c>
      <c r="R78" s="66"/>
      <c r="S78" s="66"/>
      <c r="T78" s="66"/>
      <c r="U78" s="59"/>
      <c r="V78" s="67">
        <f t="shared" si="12"/>
        <v>0</v>
      </c>
      <c r="W78" s="67">
        <f t="shared" si="13"/>
        <v>0</v>
      </c>
    </row>
    <row r="79" spans="1:23" ht="15.75">
      <c r="A79" s="100"/>
      <c r="B79" s="118" t="s">
        <v>112</v>
      </c>
      <c r="C79" s="119">
        <v>2002</v>
      </c>
      <c r="D79" s="118" t="s">
        <v>113</v>
      </c>
      <c r="E79" s="118" t="s">
        <v>114</v>
      </c>
      <c r="F79" s="127">
        <v>9.4</v>
      </c>
      <c r="G79" s="56">
        <f>VLOOKUP(V79,TABELA!B$1:O$202,14)</f>
        <v>45</v>
      </c>
      <c r="H79" s="127">
        <v>4.19</v>
      </c>
      <c r="I79" s="56">
        <f>VLOOKUP(H79,TABELA!J$1:O$202,6)</f>
        <v>45</v>
      </c>
      <c r="J79" s="55"/>
      <c r="K79" s="56">
        <f>VLOOKUP(J79,TABELA!H$1:O$202,8)</f>
        <v>0</v>
      </c>
      <c r="L79" s="127">
        <v>43</v>
      </c>
      <c r="M79" s="56">
        <f>VLOOKUP(L79,TABELA!N$1:O$202,2)</f>
        <v>61</v>
      </c>
      <c r="N79" s="127">
        <v>402.4</v>
      </c>
      <c r="O79" s="56">
        <f>VLOOKUP(W79,TABELA!E$1:O$202,11)</f>
        <v>16</v>
      </c>
      <c r="P79" s="57">
        <f aca="true" t="shared" si="15" ref="P79:P84">G79+I79+K79+M79+O79</f>
        <v>167</v>
      </c>
      <c r="Q79" s="58"/>
      <c r="R79" s="58"/>
      <c r="S79" s="58"/>
      <c r="T79" s="58"/>
      <c r="U79" s="59"/>
      <c r="V79" s="60">
        <f t="shared" si="12"/>
        <v>-9.4</v>
      </c>
      <c r="W79" s="60">
        <f t="shared" si="13"/>
        <v>-402.4</v>
      </c>
    </row>
    <row r="80" spans="1:23" ht="15.75">
      <c r="A80" s="100"/>
      <c r="B80" s="118" t="s">
        <v>115</v>
      </c>
      <c r="C80" s="119">
        <v>2002</v>
      </c>
      <c r="D80" s="118" t="s">
        <v>113</v>
      </c>
      <c r="E80" s="118" t="s">
        <v>114</v>
      </c>
      <c r="F80" s="127">
        <v>9.7</v>
      </c>
      <c r="G80" s="56">
        <f>VLOOKUP(V80,TABELA!B$1:O$202,14)</f>
        <v>36</v>
      </c>
      <c r="H80" s="127">
        <v>4.12</v>
      </c>
      <c r="I80" s="56">
        <f>VLOOKUP(H80,TABELA!J$1:O$202,6)</f>
        <v>42</v>
      </c>
      <c r="J80" s="55"/>
      <c r="K80" s="56">
        <f>VLOOKUP(J80,TABELA!H$1:O$202,8)</f>
        <v>0</v>
      </c>
      <c r="L80" s="127">
        <v>39.5</v>
      </c>
      <c r="M80" s="56">
        <f>VLOOKUP(L80,TABELA!N$1:O$202,2)</f>
        <v>54</v>
      </c>
      <c r="N80" s="127">
        <v>322.5</v>
      </c>
      <c r="O80" s="56">
        <f>VLOOKUP(W80,TABELA!E$1:O$202,11)</f>
        <v>61</v>
      </c>
      <c r="P80" s="57">
        <f t="shared" si="15"/>
        <v>193</v>
      </c>
      <c r="Q80" s="58"/>
      <c r="R80" s="58"/>
      <c r="S80" s="58"/>
      <c r="T80" s="58"/>
      <c r="U80" s="59"/>
      <c r="V80" s="60">
        <f t="shared" si="12"/>
        <v>-9.7</v>
      </c>
      <c r="W80" s="60">
        <f t="shared" si="13"/>
        <v>-322.5</v>
      </c>
    </row>
    <row r="81" spans="1:23" ht="15.75">
      <c r="A81" s="100"/>
      <c r="B81" s="118" t="s">
        <v>116</v>
      </c>
      <c r="C81" s="119">
        <v>2002</v>
      </c>
      <c r="D81" s="118" t="s">
        <v>113</v>
      </c>
      <c r="E81" s="118" t="s">
        <v>114</v>
      </c>
      <c r="F81" s="127">
        <v>8.8</v>
      </c>
      <c r="G81" s="56">
        <f>VLOOKUP(V81,TABELA!B$1:O$202,14)</f>
        <v>66</v>
      </c>
      <c r="H81" s="127">
        <v>4.23</v>
      </c>
      <c r="I81" s="56">
        <f>VLOOKUP(H81,TABELA!J$1:O$202,6)</f>
        <v>46</v>
      </c>
      <c r="J81" s="55"/>
      <c r="K81" s="56">
        <f>VLOOKUP(J81,TABELA!H$1:O$202,8)</f>
        <v>0</v>
      </c>
      <c r="L81" s="127">
        <v>29</v>
      </c>
      <c r="M81" s="56">
        <f>VLOOKUP(L81,TABELA!N$1:O$202,2)</f>
        <v>33</v>
      </c>
      <c r="N81" s="127">
        <v>344.6</v>
      </c>
      <c r="O81" s="56">
        <f>VLOOKUP(W81,TABELA!E$1:O$202,11)</f>
        <v>34</v>
      </c>
      <c r="P81" s="57">
        <f t="shared" si="15"/>
        <v>179</v>
      </c>
      <c r="Q81" s="58"/>
      <c r="R81" s="58"/>
      <c r="S81" s="58"/>
      <c r="T81" s="58"/>
      <c r="U81" s="59"/>
      <c r="V81" s="60">
        <f t="shared" si="12"/>
        <v>-8.8</v>
      </c>
      <c r="W81" s="60">
        <f t="shared" si="13"/>
        <v>-344.6</v>
      </c>
    </row>
    <row r="82" spans="1:23" ht="15.75">
      <c r="A82" s="100"/>
      <c r="B82" s="118" t="s">
        <v>117</v>
      </c>
      <c r="C82" s="119">
        <v>2002</v>
      </c>
      <c r="D82" s="118" t="s">
        <v>113</v>
      </c>
      <c r="E82" s="118" t="s">
        <v>114</v>
      </c>
      <c r="F82" s="127">
        <v>9.6</v>
      </c>
      <c r="G82" s="56">
        <f>VLOOKUP(V82,TABELA!B$1:O$202,14)</f>
        <v>39</v>
      </c>
      <c r="H82" s="127">
        <v>4.22</v>
      </c>
      <c r="I82" s="56">
        <f>VLOOKUP(H82,TABELA!J$1:O$202,6)</f>
        <v>46</v>
      </c>
      <c r="J82" s="55"/>
      <c r="K82" s="56">
        <f>VLOOKUP(J82,TABELA!H$1:O$202,8)</f>
        <v>0</v>
      </c>
      <c r="L82" s="127">
        <v>37</v>
      </c>
      <c r="M82" s="56">
        <f>VLOOKUP(L82,TABELA!N$1:O$202,2)</f>
        <v>49</v>
      </c>
      <c r="N82" s="127">
        <v>359.9</v>
      </c>
      <c r="O82" s="56">
        <f>VLOOKUP(W82,TABELA!E$1:O$202,11)</f>
        <v>19</v>
      </c>
      <c r="P82" s="57">
        <f t="shared" si="15"/>
        <v>153</v>
      </c>
      <c r="Q82" s="58"/>
      <c r="R82" s="58"/>
      <c r="S82" s="58"/>
      <c r="T82" s="58"/>
      <c r="U82" s="59"/>
      <c r="V82" s="60">
        <f t="shared" si="12"/>
        <v>-9.6</v>
      </c>
      <c r="W82" s="60">
        <f t="shared" si="13"/>
        <v>-359.9</v>
      </c>
    </row>
    <row r="83" spans="1:23" ht="15.75">
      <c r="A83" s="100"/>
      <c r="B83" s="118" t="s">
        <v>118</v>
      </c>
      <c r="C83" s="119">
        <v>2002</v>
      </c>
      <c r="D83" s="118" t="s">
        <v>113</v>
      </c>
      <c r="E83" s="118" t="s">
        <v>114</v>
      </c>
      <c r="F83" s="127">
        <v>9.4</v>
      </c>
      <c r="G83" s="56">
        <f>VLOOKUP(V83,TABELA!B$1:O$202,14)</f>
        <v>45</v>
      </c>
      <c r="H83" s="127">
        <v>4.14</v>
      </c>
      <c r="I83" s="56">
        <f>VLOOKUP(H83,TABELA!J$1:O$202,6)</f>
        <v>43</v>
      </c>
      <c r="J83" s="55"/>
      <c r="K83" s="56">
        <f>VLOOKUP(J83,TABELA!H$1:O$202,8)</f>
        <v>0</v>
      </c>
      <c r="L83" s="127">
        <v>37</v>
      </c>
      <c r="M83" s="56">
        <f>VLOOKUP(L83,TABELA!N$1:O$202,2)</f>
        <v>49</v>
      </c>
      <c r="N83" s="127">
        <v>404.3</v>
      </c>
      <c r="O83" s="56">
        <f>VLOOKUP(W83,TABELA!E$1:O$202,11)</f>
        <v>14</v>
      </c>
      <c r="P83" s="57">
        <f t="shared" si="15"/>
        <v>151</v>
      </c>
      <c r="Q83" s="58"/>
      <c r="R83" s="58"/>
      <c r="S83" s="58"/>
      <c r="T83" s="58"/>
      <c r="U83" s="59"/>
      <c r="V83" s="60">
        <f t="shared" si="12"/>
        <v>-9.4</v>
      </c>
      <c r="W83" s="60">
        <f t="shared" si="13"/>
        <v>-404.3</v>
      </c>
    </row>
    <row r="84" spans="1:23" ht="15.75">
      <c r="A84" s="100"/>
      <c r="B84" s="118" t="s">
        <v>119</v>
      </c>
      <c r="C84" s="119">
        <v>2005</v>
      </c>
      <c r="D84" s="118" t="s">
        <v>113</v>
      </c>
      <c r="E84" s="118" t="s">
        <v>114</v>
      </c>
      <c r="F84" s="127">
        <v>9.9</v>
      </c>
      <c r="G84" s="56">
        <f>VLOOKUP(V84,TABELA!B$1:O$202,14)</f>
        <v>31</v>
      </c>
      <c r="H84" s="127">
        <v>3.88</v>
      </c>
      <c r="I84" s="56">
        <f>VLOOKUP(H84,TABELA!J$1:O$202,6)</f>
        <v>34</v>
      </c>
      <c r="J84" s="55"/>
      <c r="K84" s="56">
        <f>VLOOKUP(J84,TABELA!H$1:O$202,8)</f>
        <v>0</v>
      </c>
      <c r="L84" s="127">
        <v>29.5</v>
      </c>
      <c r="M84" s="56">
        <f>VLOOKUP(L84,TABELA!N$1:O$202,2)</f>
        <v>34</v>
      </c>
      <c r="N84" s="127">
        <v>401.4</v>
      </c>
      <c r="O84" s="56">
        <f>VLOOKUP(W84,TABELA!E$1:O$202,11)</f>
        <v>17</v>
      </c>
      <c r="P84" s="57">
        <f t="shared" si="15"/>
        <v>116</v>
      </c>
      <c r="Q84" s="58"/>
      <c r="R84" s="58"/>
      <c r="S84" s="58"/>
      <c r="T84" s="58"/>
      <c r="U84" s="59"/>
      <c r="V84" s="60">
        <f t="shared" si="12"/>
        <v>-9.9</v>
      </c>
      <c r="W84" s="60">
        <f t="shared" si="13"/>
        <v>-401.4</v>
      </c>
    </row>
    <row r="85" spans="1:23" s="67" customFormat="1" ht="15.75">
      <c r="A85" s="110"/>
      <c r="B85" s="120" t="s">
        <v>39</v>
      </c>
      <c r="C85" s="121"/>
      <c r="D85" s="122" t="s">
        <v>113</v>
      </c>
      <c r="E85" s="122" t="s">
        <v>114</v>
      </c>
      <c r="F85" s="128"/>
      <c r="G85" s="56">
        <f>VLOOKUP(V85,TABELA!B$1:O$202,14)</f>
        <v>0</v>
      </c>
      <c r="H85" s="128"/>
      <c r="I85" s="56">
        <f>VLOOKUP(H85,TABELA!J$1:O$202,6)</f>
        <v>0</v>
      </c>
      <c r="J85" s="64"/>
      <c r="K85" s="56">
        <f>VLOOKUP(J85,TABELA!H$1:O$202,8)</f>
        <v>0</v>
      </c>
      <c r="L85" s="128"/>
      <c r="M85" s="56">
        <f>VLOOKUP(L85,TABELA!N$1:O$202,2)</f>
        <v>0</v>
      </c>
      <c r="N85" s="128"/>
      <c r="O85" s="56">
        <f>VLOOKUP(W85,TABELA!E$1:O$202,11)</f>
        <v>0</v>
      </c>
      <c r="P85" s="65"/>
      <c r="Q85" s="65">
        <f>LARGE(P79:P84,1)+LARGE(P79:P84,2)+LARGE(P79:P84,3)+LARGE(P79:P84,4)+LARGE(P79:P84,5)</f>
        <v>843</v>
      </c>
      <c r="R85" s="66"/>
      <c r="S85" s="66"/>
      <c r="T85" s="66"/>
      <c r="U85" s="59"/>
      <c r="V85" s="67">
        <f t="shared" si="12"/>
        <v>0</v>
      </c>
      <c r="W85" s="67">
        <f t="shared" si="13"/>
        <v>0</v>
      </c>
    </row>
    <row r="86" spans="1:23" ht="15.75">
      <c r="A86" s="100"/>
      <c r="B86" s="118" t="s">
        <v>120</v>
      </c>
      <c r="C86" s="119">
        <v>2002</v>
      </c>
      <c r="D86" s="118" t="s">
        <v>121</v>
      </c>
      <c r="E86" s="118" t="s">
        <v>122</v>
      </c>
      <c r="F86" s="127">
        <v>9.8</v>
      </c>
      <c r="G86" s="56">
        <f>VLOOKUP(V86,TABELA!B$1:O$202,14)</f>
        <v>34</v>
      </c>
      <c r="H86" s="127">
        <v>3.35</v>
      </c>
      <c r="I86" s="56">
        <f>VLOOKUP(H86,TABELA!J$1:O$202,6)</f>
        <v>18</v>
      </c>
      <c r="J86" s="55"/>
      <c r="K86" s="56">
        <f>VLOOKUP(J86,TABELA!H$1:O$202,8)</f>
        <v>0</v>
      </c>
      <c r="L86" s="127">
        <v>41</v>
      </c>
      <c r="M86" s="56">
        <f>VLOOKUP(L86,TABELA!N$1:O$202,2)</f>
        <v>57</v>
      </c>
      <c r="N86" s="127">
        <v>423.9</v>
      </c>
      <c r="O86" s="56">
        <f>VLOOKUP(W86,TABELA!E$1:O$202,11)</f>
        <v>4</v>
      </c>
      <c r="P86" s="57">
        <f aca="true" t="shared" si="16" ref="P86:P91">G86+I86+K86+M86+O86</f>
        <v>113</v>
      </c>
      <c r="Q86" s="58"/>
      <c r="R86" s="58"/>
      <c r="S86" s="58"/>
      <c r="T86" s="58"/>
      <c r="U86" s="59"/>
      <c r="V86" s="60">
        <f t="shared" si="12"/>
        <v>-9.8</v>
      </c>
      <c r="W86" s="60">
        <f t="shared" si="13"/>
        <v>-423.9</v>
      </c>
    </row>
    <row r="87" spans="1:23" ht="15.75">
      <c r="A87" s="100"/>
      <c r="B87" s="118" t="s">
        <v>123</v>
      </c>
      <c r="C87" s="119">
        <v>2003</v>
      </c>
      <c r="D87" s="118" t="s">
        <v>121</v>
      </c>
      <c r="E87" s="118" t="s">
        <v>122</v>
      </c>
      <c r="F87" s="127">
        <v>9.7</v>
      </c>
      <c r="G87" s="56">
        <f>VLOOKUP(V87,TABELA!B$1:O$202,14)</f>
        <v>36</v>
      </c>
      <c r="H87" s="127">
        <v>4.02</v>
      </c>
      <c r="I87" s="56">
        <f>VLOOKUP(H87,TABELA!J$1:O$202,6)</f>
        <v>39</v>
      </c>
      <c r="J87" s="55"/>
      <c r="K87" s="56">
        <f>VLOOKUP(J87,TABELA!H$1:O$202,8)</f>
        <v>0</v>
      </c>
      <c r="L87" s="127">
        <v>35</v>
      </c>
      <c r="M87" s="56">
        <f>VLOOKUP(L87,TABELA!N$1:O$202,2)</f>
        <v>45</v>
      </c>
      <c r="N87" s="127">
        <v>339.4</v>
      </c>
      <c r="O87" s="56">
        <f>VLOOKUP(W87,TABELA!E$1:O$202,11)</f>
        <v>40</v>
      </c>
      <c r="P87" s="57">
        <f t="shared" si="16"/>
        <v>160</v>
      </c>
      <c r="Q87" s="58"/>
      <c r="R87" s="58"/>
      <c r="S87" s="58"/>
      <c r="T87" s="58"/>
      <c r="U87" s="59"/>
      <c r="V87" s="60">
        <f t="shared" si="12"/>
        <v>-9.7</v>
      </c>
      <c r="W87" s="60">
        <f t="shared" si="13"/>
        <v>-339.4</v>
      </c>
    </row>
    <row r="88" spans="1:23" ht="15.75">
      <c r="A88" s="100"/>
      <c r="B88" s="118" t="s">
        <v>124</v>
      </c>
      <c r="C88" s="119">
        <v>2002</v>
      </c>
      <c r="D88" s="118" t="s">
        <v>121</v>
      </c>
      <c r="E88" s="118" t="s">
        <v>122</v>
      </c>
      <c r="F88" s="127">
        <v>9.6</v>
      </c>
      <c r="G88" s="56">
        <f>VLOOKUP(V88,TABELA!B$1:O$202,14)</f>
        <v>39</v>
      </c>
      <c r="H88" s="127">
        <v>4.12</v>
      </c>
      <c r="I88" s="56">
        <f>VLOOKUP(H88,TABELA!J$1:O$202,6)</f>
        <v>42</v>
      </c>
      <c r="J88" s="55"/>
      <c r="K88" s="56">
        <f>VLOOKUP(J88,TABELA!H$1:O$202,8)</f>
        <v>0</v>
      </c>
      <c r="L88" s="127">
        <v>50</v>
      </c>
      <c r="M88" s="56">
        <f>VLOOKUP(L88,TABELA!N$1:O$202,2)</f>
        <v>75</v>
      </c>
      <c r="N88" s="127">
        <v>345.8</v>
      </c>
      <c r="O88" s="56">
        <f>VLOOKUP(W88,TABELA!E$1:O$202,11)</f>
        <v>33</v>
      </c>
      <c r="P88" s="57">
        <f t="shared" si="16"/>
        <v>189</v>
      </c>
      <c r="Q88" s="58"/>
      <c r="R88" s="58"/>
      <c r="S88" s="58"/>
      <c r="T88" s="58"/>
      <c r="U88" s="59"/>
      <c r="V88" s="60">
        <f t="shared" si="12"/>
        <v>-9.6</v>
      </c>
      <c r="W88" s="60">
        <f t="shared" si="13"/>
        <v>-345.8</v>
      </c>
    </row>
    <row r="89" spans="1:23" ht="15.75">
      <c r="A89" s="100"/>
      <c r="B89" s="118" t="s">
        <v>125</v>
      </c>
      <c r="C89" s="119">
        <v>2002</v>
      </c>
      <c r="D89" s="118" t="s">
        <v>121</v>
      </c>
      <c r="E89" s="118" t="s">
        <v>122</v>
      </c>
      <c r="F89" s="127">
        <v>9.5</v>
      </c>
      <c r="G89" s="56">
        <f>VLOOKUP(V89,TABELA!B$1:O$202,14)</f>
        <v>42</v>
      </c>
      <c r="H89" s="127">
        <v>3.76</v>
      </c>
      <c r="I89" s="56">
        <f>VLOOKUP(H89,TABELA!J$1:O$202,6)</f>
        <v>30</v>
      </c>
      <c r="J89" s="55"/>
      <c r="K89" s="56">
        <f>VLOOKUP(J89,TABELA!H$1:O$202,8)</f>
        <v>0</v>
      </c>
      <c r="L89" s="127">
        <v>35.5</v>
      </c>
      <c r="M89" s="56">
        <f>VLOOKUP(L89,TABELA!N$1:O$202,2)</f>
        <v>46</v>
      </c>
      <c r="N89" s="127">
        <v>337.1</v>
      </c>
      <c r="O89" s="56">
        <f>VLOOKUP(W89,TABELA!E$1:O$202,11)</f>
        <v>43</v>
      </c>
      <c r="P89" s="57">
        <f t="shared" si="16"/>
        <v>161</v>
      </c>
      <c r="Q89" s="58"/>
      <c r="R89" s="58"/>
      <c r="S89" s="58"/>
      <c r="T89" s="58"/>
      <c r="U89" s="59"/>
      <c r="V89" s="60">
        <f t="shared" si="12"/>
        <v>-9.5</v>
      </c>
      <c r="W89" s="60">
        <f t="shared" si="13"/>
        <v>-337.1</v>
      </c>
    </row>
    <row r="90" spans="1:23" ht="15.75">
      <c r="A90" s="100"/>
      <c r="B90" s="118" t="s">
        <v>126</v>
      </c>
      <c r="C90" s="119">
        <v>2003</v>
      </c>
      <c r="D90" s="118" t="s">
        <v>121</v>
      </c>
      <c r="E90" s="118" t="s">
        <v>122</v>
      </c>
      <c r="F90" s="127">
        <v>10</v>
      </c>
      <c r="G90" s="56">
        <f>VLOOKUP(V90,TABELA!B$1:O$202,14)</f>
        <v>29</v>
      </c>
      <c r="H90" s="127">
        <v>3.85</v>
      </c>
      <c r="I90" s="56">
        <f>VLOOKUP(H90,TABELA!J$1:O$202,6)</f>
        <v>33</v>
      </c>
      <c r="J90" s="55"/>
      <c r="K90" s="56">
        <f>VLOOKUP(J90,TABELA!H$1:O$202,8)</f>
        <v>0</v>
      </c>
      <c r="L90" s="127">
        <v>39</v>
      </c>
      <c r="M90" s="56">
        <f>VLOOKUP(L90,TABELA!N$1:O$202,2)</f>
        <v>53</v>
      </c>
      <c r="N90" s="127">
        <v>405.8</v>
      </c>
      <c r="O90" s="56">
        <f>VLOOKUP(W90,TABELA!E$1:O$202,11)</f>
        <v>13</v>
      </c>
      <c r="P90" s="57">
        <f t="shared" si="16"/>
        <v>128</v>
      </c>
      <c r="Q90" s="58"/>
      <c r="R90" s="58"/>
      <c r="S90" s="58"/>
      <c r="T90" s="58"/>
      <c r="U90" s="59"/>
      <c r="V90" s="60">
        <f t="shared" si="12"/>
        <v>-10</v>
      </c>
      <c r="W90" s="60">
        <f t="shared" si="13"/>
        <v>-405.8</v>
      </c>
    </row>
    <row r="91" spans="1:23" ht="15.75">
      <c r="A91" s="100"/>
      <c r="B91" s="118" t="s">
        <v>127</v>
      </c>
      <c r="C91" s="119">
        <v>2002</v>
      </c>
      <c r="D91" s="118" t="s">
        <v>121</v>
      </c>
      <c r="E91" s="118" t="s">
        <v>122</v>
      </c>
      <c r="F91" s="127">
        <v>9.3</v>
      </c>
      <c r="G91" s="56">
        <f>VLOOKUP(V91,TABELA!B$1:O$202,14)</f>
        <v>48</v>
      </c>
      <c r="H91" s="127">
        <v>4.18</v>
      </c>
      <c r="I91" s="56">
        <f>VLOOKUP(H91,TABELA!J$1:O$202,6)</f>
        <v>44</v>
      </c>
      <c r="J91" s="55"/>
      <c r="K91" s="56">
        <f>VLOOKUP(J91,TABELA!H$1:O$202,8)</f>
        <v>0</v>
      </c>
      <c r="L91" s="127">
        <v>42</v>
      </c>
      <c r="M91" s="56">
        <f>VLOOKUP(L91,TABELA!N$1:O$202,2)</f>
        <v>59</v>
      </c>
      <c r="N91" s="127">
        <v>347.6</v>
      </c>
      <c r="O91" s="56">
        <f>VLOOKUP(W91,TABELA!E$1:O$202,11)</f>
        <v>31</v>
      </c>
      <c r="P91" s="57">
        <f t="shared" si="16"/>
        <v>182</v>
      </c>
      <c r="Q91" s="58"/>
      <c r="R91" s="58"/>
      <c r="S91" s="58"/>
      <c r="T91" s="58"/>
      <c r="U91" s="59"/>
      <c r="V91" s="60">
        <f t="shared" si="12"/>
        <v>-9.3</v>
      </c>
      <c r="W91" s="60">
        <f t="shared" si="13"/>
        <v>-347.6</v>
      </c>
    </row>
    <row r="92" spans="1:23" s="67" customFormat="1" ht="15.75">
      <c r="A92" s="110"/>
      <c r="B92" s="120" t="s">
        <v>39</v>
      </c>
      <c r="C92" s="125"/>
      <c r="D92" s="122" t="s">
        <v>121</v>
      </c>
      <c r="E92" s="122" t="s">
        <v>122</v>
      </c>
      <c r="F92" s="128"/>
      <c r="G92" s="56">
        <f>VLOOKUP(V92,TABELA!B$1:O$202,14)</f>
        <v>0</v>
      </c>
      <c r="H92" s="128"/>
      <c r="I92" s="56">
        <f>VLOOKUP(H92,TABELA!J$1:O$202,6)</f>
        <v>0</v>
      </c>
      <c r="J92" s="64"/>
      <c r="K92" s="56">
        <f>VLOOKUP(J92,TABELA!H$1:O$202,8)</f>
        <v>0</v>
      </c>
      <c r="L92" s="128"/>
      <c r="M92" s="56">
        <f>VLOOKUP(L92,TABELA!N$1:O$202,2)</f>
        <v>0</v>
      </c>
      <c r="N92" s="128"/>
      <c r="O92" s="56">
        <f>VLOOKUP(W92,TABELA!E$1:O$202,11)</f>
        <v>0</v>
      </c>
      <c r="P92" s="65"/>
      <c r="Q92" s="65">
        <f>LARGE(P86:P91,1)+LARGE(P86:P91,2)+LARGE(P86:P91,3)+LARGE(P86:P91,4)+LARGE(P86:P91,5)</f>
        <v>820</v>
      </c>
      <c r="R92" s="66"/>
      <c r="S92" s="66"/>
      <c r="T92" s="66"/>
      <c r="U92" s="59"/>
      <c r="V92" s="67">
        <f t="shared" si="12"/>
        <v>0</v>
      </c>
      <c r="W92" s="67">
        <f t="shared" si="13"/>
        <v>0</v>
      </c>
    </row>
    <row r="93" spans="1:23" ht="15.75">
      <c r="A93" s="97"/>
      <c r="B93" s="118" t="s">
        <v>128</v>
      </c>
      <c r="C93" s="119">
        <v>2002</v>
      </c>
      <c r="D93" s="123" t="s">
        <v>129</v>
      </c>
      <c r="E93" s="118" t="s">
        <v>130</v>
      </c>
      <c r="F93" s="127">
        <v>8.6</v>
      </c>
      <c r="G93" s="56">
        <f>VLOOKUP(V93,TABELA!B$1:O$202,14)</f>
        <v>73</v>
      </c>
      <c r="H93" s="127">
        <v>4.39</v>
      </c>
      <c r="I93" s="56">
        <f>VLOOKUP(H93,TABELA!J$1:O$202,6)</f>
        <v>51</v>
      </c>
      <c r="J93" s="55"/>
      <c r="K93" s="56">
        <f>VLOOKUP(J93,TABELA!H$1:O$202,8)</f>
        <v>0</v>
      </c>
      <c r="L93" s="127">
        <v>40.5</v>
      </c>
      <c r="M93" s="56">
        <f>VLOOKUP(L93,TABELA!N$1:O$202,2)</f>
        <v>56</v>
      </c>
      <c r="N93" s="127">
        <v>326.4</v>
      </c>
      <c r="O93" s="56">
        <f>VLOOKUP(W93,TABELA!E$1:O$202,11)</f>
        <v>56</v>
      </c>
      <c r="P93" s="57">
        <f aca="true" t="shared" si="17" ref="P93:P98">G93+I93+K93+M93+O93</f>
        <v>236</v>
      </c>
      <c r="Q93" s="58"/>
      <c r="R93" s="58"/>
      <c r="S93" s="58"/>
      <c r="T93" s="58"/>
      <c r="U93" s="59"/>
      <c r="V93" s="60">
        <f t="shared" si="12"/>
        <v>-8.6</v>
      </c>
      <c r="W93" s="60">
        <f t="shared" si="13"/>
        <v>-326.4</v>
      </c>
    </row>
    <row r="94" spans="1:23" ht="15.75">
      <c r="A94" s="97"/>
      <c r="B94" s="118" t="s">
        <v>131</v>
      </c>
      <c r="C94" s="119">
        <v>2002</v>
      </c>
      <c r="D94" s="123" t="s">
        <v>129</v>
      </c>
      <c r="E94" s="118" t="s">
        <v>130</v>
      </c>
      <c r="F94" s="127">
        <v>9.2</v>
      </c>
      <c r="G94" s="56">
        <f>VLOOKUP(V94,TABELA!B$1:O$202,14)</f>
        <v>52</v>
      </c>
      <c r="H94" s="127">
        <v>4.43</v>
      </c>
      <c r="I94" s="56">
        <f>VLOOKUP(H94,TABELA!J$1:O$202,6)</f>
        <v>53</v>
      </c>
      <c r="J94" s="55"/>
      <c r="K94" s="56">
        <f>VLOOKUP(J94,TABELA!H$1:O$202,8)</f>
        <v>0</v>
      </c>
      <c r="L94" s="127">
        <v>34.5</v>
      </c>
      <c r="M94" s="56">
        <f>VLOOKUP(L94,TABELA!N$1:O$202,2)</f>
        <v>44</v>
      </c>
      <c r="N94" s="127">
        <v>406.4</v>
      </c>
      <c r="O94" s="56">
        <f>VLOOKUP(W94,TABELA!E$1:O$202,11)</f>
        <v>12</v>
      </c>
      <c r="P94" s="57">
        <f t="shared" si="17"/>
        <v>161</v>
      </c>
      <c r="Q94" s="58"/>
      <c r="R94" s="58"/>
      <c r="S94" s="58"/>
      <c r="T94" s="58"/>
      <c r="U94" s="59"/>
      <c r="V94" s="60">
        <f t="shared" si="12"/>
        <v>-9.2</v>
      </c>
      <c r="W94" s="60">
        <f t="shared" si="13"/>
        <v>-406.4</v>
      </c>
    </row>
    <row r="95" spans="1:23" ht="15.75">
      <c r="A95" s="97"/>
      <c r="B95" s="118" t="s">
        <v>132</v>
      </c>
      <c r="C95" s="119">
        <v>2003</v>
      </c>
      <c r="D95" s="123" t="s">
        <v>129</v>
      </c>
      <c r="E95" s="118" t="s">
        <v>130</v>
      </c>
      <c r="F95" s="127">
        <v>9.5</v>
      </c>
      <c r="G95" s="56">
        <f>VLOOKUP(V95,TABELA!B$1:O$202,14)</f>
        <v>42</v>
      </c>
      <c r="H95" s="127">
        <v>4.07</v>
      </c>
      <c r="I95" s="56">
        <f>VLOOKUP(H95,TABELA!J$1:O$202,6)</f>
        <v>41</v>
      </c>
      <c r="J95" s="55"/>
      <c r="K95" s="56">
        <f>VLOOKUP(J95,TABELA!H$1:O$202,8)</f>
        <v>0</v>
      </c>
      <c r="L95" s="127">
        <v>39</v>
      </c>
      <c r="M95" s="56">
        <f>VLOOKUP(L95,TABELA!N$1:O$202,2)</f>
        <v>53</v>
      </c>
      <c r="N95" s="127">
        <v>403.9</v>
      </c>
      <c r="O95" s="56">
        <f>VLOOKUP(W95,TABELA!E$1:O$202,11)</f>
        <v>15</v>
      </c>
      <c r="P95" s="57">
        <f t="shared" si="17"/>
        <v>151</v>
      </c>
      <c r="Q95" s="58"/>
      <c r="R95" s="58"/>
      <c r="S95" s="58"/>
      <c r="T95" s="58"/>
      <c r="U95" s="59"/>
      <c r="V95" s="60">
        <f t="shared" si="12"/>
        <v>-9.5</v>
      </c>
      <c r="W95" s="60">
        <f t="shared" si="13"/>
        <v>-403.9</v>
      </c>
    </row>
    <row r="96" spans="1:23" ht="15.75">
      <c r="A96" s="97"/>
      <c r="B96" s="118" t="s">
        <v>133</v>
      </c>
      <c r="C96" s="119">
        <v>2003</v>
      </c>
      <c r="D96" s="123" t="s">
        <v>129</v>
      </c>
      <c r="E96" s="118" t="s">
        <v>130</v>
      </c>
      <c r="F96" s="127">
        <v>9.3</v>
      </c>
      <c r="G96" s="56">
        <f>VLOOKUP(V96,TABELA!B$1:O$202,14)</f>
        <v>48</v>
      </c>
      <c r="H96" s="127">
        <v>4.25</v>
      </c>
      <c r="I96" s="56">
        <f>VLOOKUP(H96,TABELA!J$1:O$202,6)</f>
        <v>47</v>
      </c>
      <c r="J96" s="55"/>
      <c r="K96" s="56">
        <f>VLOOKUP(J96,TABELA!H$1:O$202,8)</f>
        <v>0</v>
      </c>
      <c r="L96" s="127">
        <v>36</v>
      </c>
      <c r="M96" s="56">
        <f>VLOOKUP(L96,TABELA!N$1:O$202,2)</f>
        <v>47</v>
      </c>
      <c r="N96" s="127">
        <v>416</v>
      </c>
      <c r="O96" s="56">
        <f>VLOOKUP(W96,TABELA!E$1:O$202,11)</f>
        <v>8</v>
      </c>
      <c r="P96" s="57">
        <f t="shared" si="17"/>
        <v>150</v>
      </c>
      <c r="Q96" s="58"/>
      <c r="R96" s="58"/>
      <c r="S96" s="58"/>
      <c r="T96" s="58"/>
      <c r="U96" s="59"/>
      <c r="V96" s="60">
        <f t="shared" si="12"/>
        <v>-9.3</v>
      </c>
      <c r="W96" s="60">
        <f t="shared" si="13"/>
        <v>-416</v>
      </c>
    </row>
    <row r="97" spans="1:23" ht="15.75">
      <c r="A97" s="97"/>
      <c r="B97" s="118" t="s">
        <v>134</v>
      </c>
      <c r="C97" s="119">
        <v>2003</v>
      </c>
      <c r="D97" s="123" t="s">
        <v>129</v>
      </c>
      <c r="E97" s="118" t="s">
        <v>130</v>
      </c>
      <c r="F97" s="127">
        <v>9.5</v>
      </c>
      <c r="G97" s="56">
        <f>VLOOKUP(V97,TABELA!B$1:O$202,14)</f>
        <v>42</v>
      </c>
      <c r="H97" s="127">
        <v>3.83</v>
      </c>
      <c r="I97" s="56">
        <f>VLOOKUP(H97,TABELA!J$1:O$202,6)</f>
        <v>33</v>
      </c>
      <c r="J97" s="55"/>
      <c r="K97" s="56">
        <f>VLOOKUP(J97,TABELA!H$1:O$202,8)</f>
        <v>0</v>
      </c>
      <c r="L97" s="127">
        <v>35</v>
      </c>
      <c r="M97" s="56">
        <f>VLOOKUP(L97,TABELA!N$1:O$202,2)</f>
        <v>45</v>
      </c>
      <c r="N97" s="127">
        <v>419.9</v>
      </c>
      <c r="O97" s="56">
        <f>VLOOKUP(W97,TABELA!E$1:O$202,11)</f>
        <v>6</v>
      </c>
      <c r="P97" s="57">
        <f t="shared" si="17"/>
        <v>126</v>
      </c>
      <c r="Q97" s="58"/>
      <c r="R97" s="58"/>
      <c r="S97" s="58"/>
      <c r="T97" s="58"/>
      <c r="U97" s="59"/>
      <c r="V97" s="60">
        <f t="shared" si="12"/>
        <v>-9.5</v>
      </c>
      <c r="W97" s="60">
        <f t="shared" si="13"/>
        <v>-419.9</v>
      </c>
    </row>
    <row r="98" spans="1:23" ht="15.75">
      <c r="A98" s="97"/>
      <c r="B98" s="118" t="s">
        <v>135</v>
      </c>
      <c r="C98" s="119">
        <v>2004</v>
      </c>
      <c r="D98" s="123" t="s">
        <v>129</v>
      </c>
      <c r="E98" s="118" t="s">
        <v>130</v>
      </c>
      <c r="F98" s="127">
        <v>9.2</v>
      </c>
      <c r="G98" s="56">
        <f>VLOOKUP(V98,TABELA!B$1:O$202,14)</f>
        <v>52</v>
      </c>
      <c r="H98" s="127">
        <v>4.04</v>
      </c>
      <c r="I98" s="56">
        <f>VLOOKUP(H98,TABELA!J$1:O$202,6)</f>
        <v>40</v>
      </c>
      <c r="J98" s="55"/>
      <c r="K98" s="56">
        <f>VLOOKUP(J98,TABELA!H$1:O$202,8)</f>
        <v>0</v>
      </c>
      <c r="L98" s="127">
        <v>32.5</v>
      </c>
      <c r="M98" s="56">
        <f>VLOOKUP(L98,TABELA!N$1:O$202,2)</f>
        <v>40</v>
      </c>
      <c r="N98" s="127">
        <v>406.9</v>
      </c>
      <c r="O98" s="56">
        <f>VLOOKUP(W98,TABELA!E$1:O$202,11)</f>
        <v>12</v>
      </c>
      <c r="P98" s="57">
        <f t="shared" si="17"/>
        <v>144</v>
      </c>
      <c r="Q98" s="58"/>
      <c r="R98" s="58"/>
      <c r="S98" s="58"/>
      <c r="T98" s="58"/>
      <c r="U98" s="59"/>
      <c r="V98" s="60">
        <f t="shared" si="12"/>
        <v>-9.2</v>
      </c>
      <c r="W98" s="60">
        <f t="shared" si="13"/>
        <v>-406.9</v>
      </c>
    </row>
    <row r="99" spans="1:23" s="67" customFormat="1" ht="15.75">
      <c r="A99" s="108"/>
      <c r="B99" s="120" t="s">
        <v>39</v>
      </c>
      <c r="C99" s="126"/>
      <c r="D99" s="124" t="s">
        <v>129</v>
      </c>
      <c r="E99" s="122" t="s">
        <v>130</v>
      </c>
      <c r="F99" s="128"/>
      <c r="G99" s="56">
        <f>VLOOKUP(V99,TABELA!B$1:O$202,14)</f>
        <v>0</v>
      </c>
      <c r="H99" s="128"/>
      <c r="I99" s="56">
        <f>VLOOKUP(H99,TABELA!J$1:O$202,6)</f>
        <v>0</v>
      </c>
      <c r="J99" s="64"/>
      <c r="K99" s="56">
        <f>VLOOKUP(J99,TABELA!H$1:O$202,8)</f>
        <v>0</v>
      </c>
      <c r="L99" s="128"/>
      <c r="M99" s="56">
        <f>VLOOKUP(L99,TABELA!N$1:O$202,2)</f>
        <v>0</v>
      </c>
      <c r="N99" s="128"/>
      <c r="O99" s="56">
        <f>VLOOKUP(W99,TABELA!E$1:O$202,11)</f>
        <v>0</v>
      </c>
      <c r="P99" s="65"/>
      <c r="Q99" s="65">
        <f>LARGE(P93:P98,1)+LARGE(P93:P98,2)+LARGE(P93:P98,3)+LARGE(P93:P98,4)+LARGE(P93:P98,5)</f>
        <v>842</v>
      </c>
      <c r="R99" s="66"/>
      <c r="S99" s="66"/>
      <c r="T99" s="66"/>
      <c r="U99" s="59"/>
      <c r="V99" s="67">
        <f t="shared" si="12"/>
        <v>0</v>
      </c>
      <c r="W99" s="67">
        <f t="shared" si="13"/>
        <v>0</v>
      </c>
    </row>
    <row r="100" spans="1:23" ht="15.75">
      <c r="A100" s="100"/>
      <c r="B100" s="118" t="s">
        <v>136</v>
      </c>
      <c r="C100" s="119">
        <v>2003</v>
      </c>
      <c r="D100" s="118" t="s">
        <v>137</v>
      </c>
      <c r="E100" s="118" t="s">
        <v>130</v>
      </c>
      <c r="F100" s="127">
        <v>9.4</v>
      </c>
      <c r="G100" s="56">
        <f>VLOOKUP(V100,TABELA!B$1:O$202,14)</f>
        <v>45</v>
      </c>
      <c r="H100" s="127">
        <v>3.86</v>
      </c>
      <c r="I100" s="56">
        <f>VLOOKUP(H100,TABELA!J$1:O$202,6)</f>
        <v>34</v>
      </c>
      <c r="J100" s="55"/>
      <c r="K100" s="56">
        <f>VLOOKUP(J100,TABELA!H$1:O$202,8)</f>
        <v>0</v>
      </c>
      <c r="L100" s="127">
        <v>37</v>
      </c>
      <c r="M100" s="56">
        <f>VLOOKUP(L100,TABELA!N$1:O$202,2)</f>
        <v>49</v>
      </c>
      <c r="N100" s="127">
        <v>329.5</v>
      </c>
      <c r="O100" s="56">
        <f>VLOOKUP(W100,TABELA!E$1:O$202,11)</f>
        <v>53</v>
      </c>
      <c r="P100" s="57">
        <f aca="true" t="shared" si="18" ref="P100:P105">G100+I100+K100+M100+O100</f>
        <v>181</v>
      </c>
      <c r="Q100" s="58"/>
      <c r="R100" s="58"/>
      <c r="S100" s="58"/>
      <c r="T100" s="58"/>
      <c r="U100" s="59"/>
      <c r="V100" s="60">
        <f t="shared" si="12"/>
        <v>-9.4</v>
      </c>
      <c r="W100" s="60">
        <f t="shared" si="13"/>
        <v>-329.5</v>
      </c>
    </row>
    <row r="101" spans="1:23" ht="15.75">
      <c r="A101" s="100"/>
      <c r="B101" s="118" t="s">
        <v>138</v>
      </c>
      <c r="C101" s="119">
        <v>2002</v>
      </c>
      <c r="D101" s="118" t="s">
        <v>137</v>
      </c>
      <c r="E101" s="118" t="s">
        <v>130</v>
      </c>
      <c r="F101" s="127">
        <v>9.2</v>
      </c>
      <c r="G101" s="56">
        <f>VLOOKUP(V101,TABELA!B$1:O$202,14)</f>
        <v>52</v>
      </c>
      <c r="H101" s="127">
        <v>4.13</v>
      </c>
      <c r="I101" s="56">
        <f>VLOOKUP(H101,TABELA!J$1:O$202,6)</f>
        <v>43</v>
      </c>
      <c r="J101" s="55"/>
      <c r="K101" s="56">
        <f>VLOOKUP(J101,TABELA!H$1:O$202,8)</f>
        <v>0</v>
      </c>
      <c r="L101" s="127">
        <v>36.5</v>
      </c>
      <c r="M101" s="56">
        <f>VLOOKUP(L101,TABELA!N$1:O$202,2)</f>
        <v>48</v>
      </c>
      <c r="N101" s="127">
        <v>341.4</v>
      </c>
      <c r="O101" s="56">
        <f>VLOOKUP(W101,TABELA!E$1:O$202,11)</f>
        <v>38</v>
      </c>
      <c r="P101" s="57">
        <f t="shared" si="18"/>
        <v>181</v>
      </c>
      <c r="Q101" s="58"/>
      <c r="R101" s="58"/>
      <c r="S101" s="58"/>
      <c r="T101" s="58"/>
      <c r="U101" s="59"/>
      <c r="V101" s="60">
        <f t="shared" si="12"/>
        <v>-9.2</v>
      </c>
      <c r="W101" s="60">
        <f t="shared" si="13"/>
        <v>-341.4</v>
      </c>
    </row>
    <row r="102" spans="1:23" ht="15.75">
      <c r="A102" s="100"/>
      <c r="B102" s="118" t="s">
        <v>139</v>
      </c>
      <c r="C102" s="119">
        <v>2002</v>
      </c>
      <c r="D102" s="118" t="s">
        <v>137</v>
      </c>
      <c r="E102" s="118" t="s">
        <v>130</v>
      </c>
      <c r="F102" s="127">
        <v>9.5</v>
      </c>
      <c r="G102" s="56">
        <f>VLOOKUP(V102,TABELA!B$1:O$202,14)</f>
        <v>42</v>
      </c>
      <c r="H102" s="127">
        <v>4.16</v>
      </c>
      <c r="I102" s="56">
        <f>VLOOKUP(H102,TABELA!J$1:O$202,6)</f>
        <v>44</v>
      </c>
      <c r="J102" s="55"/>
      <c r="K102" s="56">
        <f>VLOOKUP(J102,TABELA!H$1:O$202,8)</f>
        <v>0</v>
      </c>
      <c r="L102" s="127">
        <v>30.5</v>
      </c>
      <c r="M102" s="56">
        <f>VLOOKUP(L102,TABELA!N$1:O$202,2)</f>
        <v>36</v>
      </c>
      <c r="N102" s="127">
        <v>349.2</v>
      </c>
      <c r="O102" s="56">
        <f>VLOOKUP(W102,TABELA!E$1:O$202,11)</f>
        <v>29</v>
      </c>
      <c r="P102" s="57">
        <f t="shared" si="18"/>
        <v>151</v>
      </c>
      <c r="Q102" s="58"/>
      <c r="R102" s="58"/>
      <c r="S102" s="58"/>
      <c r="T102" s="58"/>
      <c r="U102" s="59"/>
      <c r="V102" s="60">
        <f t="shared" si="12"/>
        <v>-9.5</v>
      </c>
      <c r="W102" s="60">
        <f t="shared" si="13"/>
        <v>-349.2</v>
      </c>
    </row>
    <row r="103" spans="1:23" ht="15.75">
      <c r="A103" s="100"/>
      <c r="B103" s="118" t="s">
        <v>140</v>
      </c>
      <c r="C103" s="119">
        <v>2002</v>
      </c>
      <c r="D103" s="118" t="s">
        <v>137</v>
      </c>
      <c r="E103" s="118" t="s">
        <v>130</v>
      </c>
      <c r="F103" s="127">
        <v>9.3</v>
      </c>
      <c r="G103" s="56">
        <f>VLOOKUP(V103,TABELA!B$1:O$202,14)</f>
        <v>48</v>
      </c>
      <c r="H103" s="127">
        <v>4.05</v>
      </c>
      <c r="I103" s="56">
        <f>VLOOKUP(H103,TABELA!J$1:O$202,6)</f>
        <v>40</v>
      </c>
      <c r="J103" s="55"/>
      <c r="K103" s="56">
        <f>VLOOKUP(J103,TABELA!H$1:O$202,8)</f>
        <v>0</v>
      </c>
      <c r="L103" s="127">
        <v>31</v>
      </c>
      <c r="M103" s="56">
        <f>VLOOKUP(L103,TABELA!N$1:O$202,2)</f>
        <v>37</v>
      </c>
      <c r="N103" s="127">
        <v>348.9</v>
      </c>
      <c r="O103" s="56">
        <f>VLOOKUP(W103,TABELA!E$1:O$202,11)</f>
        <v>30</v>
      </c>
      <c r="P103" s="57">
        <f t="shared" si="18"/>
        <v>155</v>
      </c>
      <c r="Q103" s="58"/>
      <c r="R103" s="58"/>
      <c r="S103" s="58"/>
      <c r="T103" s="58"/>
      <c r="U103" s="59"/>
      <c r="V103" s="60">
        <f t="shared" si="12"/>
        <v>-9.3</v>
      </c>
      <c r="W103" s="60">
        <f t="shared" si="13"/>
        <v>-348.9</v>
      </c>
    </row>
    <row r="104" spans="1:23" ht="15.75">
      <c r="A104" s="100"/>
      <c r="B104" s="118" t="s">
        <v>141</v>
      </c>
      <c r="C104" s="119">
        <v>2003</v>
      </c>
      <c r="D104" s="118" t="s">
        <v>137</v>
      </c>
      <c r="E104" s="118" t="s">
        <v>130</v>
      </c>
      <c r="F104" s="127">
        <v>10.3</v>
      </c>
      <c r="G104" s="56">
        <f>VLOOKUP(V104,TABELA!B$1:O$202,14)</f>
        <v>22</v>
      </c>
      <c r="H104" s="127">
        <v>3.61</v>
      </c>
      <c r="I104" s="56">
        <f>VLOOKUP(H104,TABELA!J$1:O$202,6)</f>
        <v>25</v>
      </c>
      <c r="J104" s="55"/>
      <c r="K104" s="56">
        <f>VLOOKUP(J104,TABELA!H$1:O$202,8)</f>
        <v>0</v>
      </c>
      <c r="L104" s="127">
        <v>35</v>
      </c>
      <c r="M104" s="56">
        <f>VLOOKUP(L104,TABELA!N$1:O$202,2)</f>
        <v>45</v>
      </c>
      <c r="N104" s="127">
        <v>408.1</v>
      </c>
      <c r="O104" s="56">
        <f>VLOOKUP(W104,TABELA!E$1:O$202,11)</f>
        <v>12</v>
      </c>
      <c r="P104" s="57">
        <f t="shared" si="18"/>
        <v>104</v>
      </c>
      <c r="Q104" s="58"/>
      <c r="R104" s="58"/>
      <c r="S104" s="58"/>
      <c r="T104" s="58"/>
      <c r="U104" s="59"/>
      <c r="V104" s="60">
        <f t="shared" si="12"/>
        <v>-10.3</v>
      </c>
      <c r="W104" s="60">
        <f t="shared" si="13"/>
        <v>-408.1</v>
      </c>
    </row>
    <row r="105" spans="1:23" ht="15.75">
      <c r="A105" s="100"/>
      <c r="B105" s="118" t="s">
        <v>142</v>
      </c>
      <c r="C105" s="119">
        <v>2002</v>
      </c>
      <c r="D105" s="118" t="s">
        <v>137</v>
      </c>
      <c r="E105" s="118" t="s">
        <v>130</v>
      </c>
      <c r="F105" s="127">
        <v>9.6</v>
      </c>
      <c r="G105" s="56">
        <f>VLOOKUP(V105,TABELA!B$1:O$202,14)</f>
        <v>39</v>
      </c>
      <c r="H105" s="127">
        <v>4</v>
      </c>
      <c r="I105" s="56">
        <f>VLOOKUP(H105,TABELA!J$1:O$202,6)</f>
        <v>38</v>
      </c>
      <c r="J105" s="55"/>
      <c r="K105" s="56">
        <f>VLOOKUP(J105,TABELA!H$1:O$202,8)</f>
        <v>0</v>
      </c>
      <c r="L105" s="127">
        <v>29</v>
      </c>
      <c r="M105" s="56">
        <f>VLOOKUP(L105,TABELA!N$1:O$202,2)</f>
        <v>33</v>
      </c>
      <c r="N105" s="127">
        <v>358.8</v>
      </c>
      <c r="O105" s="56">
        <f>VLOOKUP(W105,TABELA!E$1:O$202,11)</f>
        <v>20</v>
      </c>
      <c r="P105" s="57">
        <f t="shared" si="18"/>
        <v>130</v>
      </c>
      <c r="Q105" s="58"/>
      <c r="R105" s="58"/>
      <c r="S105" s="58"/>
      <c r="T105" s="58"/>
      <c r="U105" s="59"/>
      <c r="V105" s="60">
        <f t="shared" si="12"/>
        <v>-9.6</v>
      </c>
      <c r="W105" s="60">
        <f t="shared" si="13"/>
        <v>-358.8</v>
      </c>
    </row>
    <row r="106" spans="1:23" s="67" customFormat="1" ht="15.75">
      <c r="A106" s="110"/>
      <c r="B106" s="120" t="s">
        <v>39</v>
      </c>
      <c r="C106" s="121"/>
      <c r="D106" s="122" t="s">
        <v>137</v>
      </c>
      <c r="E106" s="122" t="s">
        <v>130</v>
      </c>
      <c r="F106" s="128"/>
      <c r="G106" s="56">
        <f>VLOOKUP(V106,TABELA!B$1:O$202,14)</f>
        <v>0</v>
      </c>
      <c r="H106" s="128"/>
      <c r="I106" s="56">
        <f>VLOOKUP(H106,TABELA!J$1:O$202,6)</f>
        <v>0</v>
      </c>
      <c r="J106" s="64"/>
      <c r="K106" s="56">
        <f>VLOOKUP(J106,TABELA!H$1:O$202,8)</f>
        <v>0</v>
      </c>
      <c r="L106" s="128"/>
      <c r="M106" s="56">
        <f>VLOOKUP(L106,TABELA!N$1:O$202,2)</f>
        <v>0</v>
      </c>
      <c r="N106" s="128"/>
      <c r="O106" s="56">
        <f>VLOOKUP(W106,TABELA!E$1:O$202,11)</f>
        <v>0</v>
      </c>
      <c r="P106" s="65"/>
      <c r="Q106" s="65">
        <f>LARGE(P100:P105,1)+LARGE(P100:P105,2)+LARGE(P100:P105,3)+LARGE(P100:P105,4)+LARGE(P100:P105,5)</f>
        <v>798</v>
      </c>
      <c r="R106" s="66"/>
      <c r="S106" s="66"/>
      <c r="T106" s="66"/>
      <c r="U106" s="59"/>
      <c r="V106" s="67">
        <f t="shared" si="12"/>
        <v>0</v>
      </c>
      <c r="W106" s="67">
        <f t="shared" si="13"/>
        <v>0</v>
      </c>
    </row>
    <row r="107" spans="1:23" ht="15.75">
      <c r="A107" s="100"/>
      <c r="B107" s="118" t="s">
        <v>143</v>
      </c>
      <c r="C107" s="119">
        <v>2002</v>
      </c>
      <c r="D107" s="118" t="s">
        <v>144</v>
      </c>
      <c r="E107" s="118" t="s">
        <v>145</v>
      </c>
      <c r="F107" s="127">
        <v>9.7</v>
      </c>
      <c r="G107" s="56">
        <f>VLOOKUP(V107,TABELA!B$1:O$202,14)</f>
        <v>36</v>
      </c>
      <c r="H107" s="127">
        <v>4.02</v>
      </c>
      <c r="I107" s="56">
        <f>VLOOKUP(H107,TABELA!J$1:O$202,6)</f>
        <v>39</v>
      </c>
      <c r="J107" s="55"/>
      <c r="K107" s="56">
        <f>VLOOKUP(J107,TABELA!H$1:O$202,8)</f>
        <v>0</v>
      </c>
      <c r="L107" s="127">
        <v>29.5</v>
      </c>
      <c r="M107" s="56">
        <f>VLOOKUP(L107,TABELA!N$1:O$202,2)</f>
        <v>34</v>
      </c>
      <c r="N107" s="127">
        <v>348.1</v>
      </c>
      <c r="O107" s="56">
        <f>VLOOKUP(W107,TABELA!E$1:O$202,11)</f>
        <v>31</v>
      </c>
      <c r="P107" s="57">
        <f aca="true" t="shared" si="19" ref="P107:P112">G107+I107+K107+M107+O107</f>
        <v>140</v>
      </c>
      <c r="Q107" s="58"/>
      <c r="R107" s="58"/>
      <c r="S107" s="58"/>
      <c r="T107" s="58"/>
      <c r="U107" s="59"/>
      <c r="V107" s="60">
        <f t="shared" si="12"/>
        <v>-9.7</v>
      </c>
      <c r="W107" s="60">
        <f t="shared" si="13"/>
        <v>-348.1</v>
      </c>
    </row>
    <row r="108" spans="1:23" ht="15.75">
      <c r="A108" s="100"/>
      <c r="B108" s="118" t="s">
        <v>146</v>
      </c>
      <c r="C108" s="119">
        <v>2002</v>
      </c>
      <c r="D108" s="118" t="s">
        <v>144</v>
      </c>
      <c r="E108" s="118" t="s">
        <v>145</v>
      </c>
      <c r="F108" s="127">
        <v>10</v>
      </c>
      <c r="G108" s="56">
        <f>VLOOKUP(V108,TABELA!B$1:O$202,14)</f>
        <v>29</v>
      </c>
      <c r="H108" s="127">
        <v>3.62</v>
      </c>
      <c r="I108" s="56">
        <f>VLOOKUP(H108,TABELA!J$1:O$202,6)</f>
        <v>25</v>
      </c>
      <c r="J108" s="55"/>
      <c r="K108" s="56">
        <f>VLOOKUP(J108,TABELA!H$1:O$202,8)</f>
        <v>0</v>
      </c>
      <c r="L108" s="127">
        <v>30.5</v>
      </c>
      <c r="M108" s="56">
        <f>VLOOKUP(L108,TABELA!N$1:O$202,2)</f>
        <v>36</v>
      </c>
      <c r="N108" s="127">
        <v>408.9</v>
      </c>
      <c r="O108" s="56">
        <f>VLOOKUP(W108,TABELA!E$1:O$202,11)</f>
        <v>11</v>
      </c>
      <c r="P108" s="57">
        <f t="shared" si="19"/>
        <v>101</v>
      </c>
      <c r="Q108" s="58"/>
      <c r="R108" s="58"/>
      <c r="S108" s="58"/>
      <c r="T108" s="58"/>
      <c r="U108" s="59"/>
      <c r="V108" s="60">
        <f t="shared" si="12"/>
        <v>-10</v>
      </c>
      <c r="W108" s="60">
        <f t="shared" si="13"/>
        <v>-408.9</v>
      </c>
    </row>
    <row r="109" spans="1:23" ht="15.75">
      <c r="A109" s="100"/>
      <c r="B109" s="118" t="s">
        <v>147</v>
      </c>
      <c r="C109" s="119">
        <v>2002</v>
      </c>
      <c r="D109" s="118" t="s">
        <v>144</v>
      </c>
      <c r="E109" s="118" t="s">
        <v>145</v>
      </c>
      <c r="F109" s="127">
        <v>9.8</v>
      </c>
      <c r="G109" s="56">
        <f>VLOOKUP(V109,TABELA!B$1:O$202,14)</f>
        <v>34</v>
      </c>
      <c r="H109" s="127">
        <v>3.96</v>
      </c>
      <c r="I109" s="56">
        <f>VLOOKUP(H109,TABELA!J$1:O$202,6)</f>
        <v>37</v>
      </c>
      <c r="J109" s="55"/>
      <c r="K109" s="56">
        <f>VLOOKUP(J109,TABELA!H$1:O$202,8)</f>
        <v>0</v>
      </c>
      <c r="L109" s="127">
        <v>30.5</v>
      </c>
      <c r="M109" s="56">
        <f>VLOOKUP(L109,TABELA!N$1:O$202,2)</f>
        <v>36</v>
      </c>
      <c r="N109" s="127">
        <v>405.2</v>
      </c>
      <c r="O109" s="56">
        <f>VLOOKUP(W109,TABELA!E$1:O$202,11)</f>
        <v>14</v>
      </c>
      <c r="P109" s="57">
        <f t="shared" si="19"/>
        <v>121</v>
      </c>
      <c r="Q109" s="58"/>
      <c r="R109" s="58"/>
      <c r="S109" s="58"/>
      <c r="T109" s="58"/>
      <c r="U109" s="59"/>
      <c r="V109" s="60">
        <f t="shared" si="12"/>
        <v>-9.8</v>
      </c>
      <c r="W109" s="60">
        <f t="shared" si="13"/>
        <v>-405.2</v>
      </c>
    </row>
    <row r="110" spans="1:23" ht="15.75">
      <c r="A110" s="100"/>
      <c r="B110" s="118" t="s">
        <v>148</v>
      </c>
      <c r="C110" s="119">
        <v>2002</v>
      </c>
      <c r="D110" s="118" t="s">
        <v>144</v>
      </c>
      <c r="E110" s="118" t="s">
        <v>145</v>
      </c>
      <c r="F110" s="127">
        <v>9.2</v>
      </c>
      <c r="G110" s="56">
        <f>VLOOKUP(V110,TABELA!B$1:O$202,14)</f>
        <v>52</v>
      </c>
      <c r="H110" s="127">
        <v>3.82</v>
      </c>
      <c r="I110" s="56">
        <f>VLOOKUP(H110,TABELA!J$1:O$202,6)</f>
        <v>32</v>
      </c>
      <c r="J110" s="55"/>
      <c r="K110" s="56">
        <f>VLOOKUP(J110,TABELA!H$1:O$202,8)</f>
        <v>0</v>
      </c>
      <c r="L110" s="127">
        <v>32</v>
      </c>
      <c r="M110" s="56">
        <f>VLOOKUP(L110,TABELA!N$1:O$202,2)</f>
        <v>39</v>
      </c>
      <c r="N110" s="127">
        <v>335.7</v>
      </c>
      <c r="O110" s="56">
        <f>VLOOKUP(W110,TABELA!E$1:O$202,11)</f>
        <v>45</v>
      </c>
      <c r="P110" s="57">
        <f t="shared" si="19"/>
        <v>168</v>
      </c>
      <c r="Q110" s="58"/>
      <c r="R110" s="58"/>
      <c r="S110" s="58"/>
      <c r="T110" s="58"/>
      <c r="U110" s="59"/>
      <c r="V110" s="60">
        <f t="shared" si="12"/>
        <v>-9.2</v>
      </c>
      <c r="W110" s="60">
        <f t="shared" si="13"/>
        <v>-335.7</v>
      </c>
    </row>
    <row r="111" spans="1:23" ht="15.75">
      <c r="A111" s="100"/>
      <c r="B111" s="118" t="s">
        <v>149</v>
      </c>
      <c r="C111" s="119">
        <v>2004</v>
      </c>
      <c r="D111" s="118" t="s">
        <v>144</v>
      </c>
      <c r="E111" s="118" t="s">
        <v>145</v>
      </c>
      <c r="F111" s="127">
        <v>9.5</v>
      </c>
      <c r="G111" s="56">
        <f>VLOOKUP(V111,TABELA!B$1:O$202,14)</f>
        <v>42</v>
      </c>
      <c r="H111" s="127">
        <v>4.12</v>
      </c>
      <c r="I111" s="56">
        <f>VLOOKUP(H111,TABELA!J$1:O$202,6)</f>
        <v>42</v>
      </c>
      <c r="J111" s="55"/>
      <c r="K111" s="56">
        <f>VLOOKUP(J111,TABELA!H$1:O$202,8)</f>
        <v>0</v>
      </c>
      <c r="L111" s="127">
        <v>31.5</v>
      </c>
      <c r="M111" s="56">
        <f>VLOOKUP(L111,TABELA!N$1:O$202,2)</f>
        <v>38</v>
      </c>
      <c r="N111" s="127">
        <v>358.3</v>
      </c>
      <c r="O111" s="56">
        <f>VLOOKUP(W111,TABELA!E$1:O$202,11)</f>
        <v>20</v>
      </c>
      <c r="P111" s="57">
        <f t="shared" si="19"/>
        <v>142</v>
      </c>
      <c r="Q111" s="58"/>
      <c r="R111" s="58"/>
      <c r="S111" s="58"/>
      <c r="T111" s="58"/>
      <c r="U111" s="59"/>
      <c r="V111" s="60">
        <f t="shared" si="12"/>
        <v>-9.5</v>
      </c>
      <c r="W111" s="60">
        <f t="shared" si="13"/>
        <v>-358.3</v>
      </c>
    </row>
    <row r="112" spans="1:23" ht="15.75">
      <c r="A112" s="100"/>
      <c r="B112" s="118" t="s">
        <v>150</v>
      </c>
      <c r="C112" s="119">
        <v>2003</v>
      </c>
      <c r="D112" s="118" t="s">
        <v>144</v>
      </c>
      <c r="E112" s="118" t="s">
        <v>145</v>
      </c>
      <c r="F112" s="127">
        <v>10</v>
      </c>
      <c r="G112" s="56">
        <f>VLOOKUP(V112,TABELA!B$1:O$202,14)</f>
        <v>29</v>
      </c>
      <c r="H112" s="127">
        <v>3.79</v>
      </c>
      <c r="I112" s="56">
        <f>VLOOKUP(H112,TABELA!J$1:O$202,6)</f>
        <v>31</v>
      </c>
      <c r="J112" s="55"/>
      <c r="K112" s="56">
        <f>VLOOKUP(J112,TABELA!H$1:O$202,8)</f>
        <v>0</v>
      </c>
      <c r="L112" s="127">
        <v>33</v>
      </c>
      <c r="M112" s="56">
        <f>VLOOKUP(L112,TABELA!N$1:O$202,2)</f>
        <v>41</v>
      </c>
      <c r="N112" s="127">
        <v>359.4</v>
      </c>
      <c r="O112" s="56">
        <f>VLOOKUP(W112,TABELA!E$1:O$202,11)</f>
        <v>19</v>
      </c>
      <c r="P112" s="57">
        <f t="shared" si="19"/>
        <v>120</v>
      </c>
      <c r="Q112" s="58"/>
      <c r="R112" s="58"/>
      <c r="S112" s="58"/>
      <c r="T112" s="58"/>
      <c r="U112" s="59"/>
      <c r="V112" s="60">
        <f t="shared" si="12"/>
        <v>-10</v>
      </c>
      <c r="W112" s="60">
        <f t="shared" si="13"/>
        <v>-359.4</v>
      </c>
    </row>
    <row r="113" spans="1:23" s="67" customFormat="1" ht="15.75">
      <c r="A113" s="110"/>
      <c r="B113" s="120" t="s">
        <v>39</v>
      </c>
      <c r="C113" s="121"/>
      <c r="D113" s="122" t="s">
        <v>144</v>
      </c>
      <c r="E113" s="122" t="s">
        <v>145</v>
      </c>
      <c r="F113" s="128"/>
      <c r="G113" s="56">
        <f>VLOOKUP(V113,TABELA!B$1:O$202,14)</f>
        <v>0</v>
      </c>
      <c r="H113" s="128"/>
      <c r="I113" s="56">
        <f>VLOOKUP(H113,TABELA!J$1:O$202,6)</f>
        <v>0</v>
      </c>
      <c r="J113" s="64"/>
      <c r="K113" s="56">
        <f>VLOOKUP(J113,TABELA!H$1:O$202,8)</f>
        <v>0</v>
      </c>
      <c r="L113" s="128"/>
      <c r="M113" s="56">
        <f>VLOOKUP(L113,TABELA!N$1:O$202,2)</f>
        <v>0</v>
      </c>
      <c r="N113" s="128"/>
      <c r="O113" s="56">
        <f>VLOOKUP(W113,TABELA!E$1:O$202,11)</f>
        <v>0</v>
      </c>
      <c r="P113" s="65"/>
      <c r="Q113" s="65">
        <f>LARGE(P107:P112,1)+LARGE(P107:P112,2)+LARGE(P107:P112,3)+LARGE(P107:P112,4)+LARGE(P107:P112,5)</f>
        <v>691</v>
      </c>
      <c r="R113" s="66"/>
      <c r="S113" s="66"/>
      <c r="T113" s="66"/>
      <c r="U113" s="59"/>
      <c r="V113" s="67">
        <f t="shared" si="12"/>
        <v>0</v>
      </c>
      <c r="W113" s="67">
        <f t="shared" si="13"/>
        <v>0</v>
      </c>
    </row>
    <row r="114" spans="1:23" ht="15.75">
      <c r="A114" s="100"/>
      <c r="B114" s="118" t="s">
        <v>151</v>
      </c>
      <c r="C114" s="119"/>
      <c r="D114" s="118" t="s">
        <v>152</v>
      </c>
      <c r="E114" s="118" t="s">
        <v>85</v>
      </c>
      <c r="F114" s="127">
        <v>8.5</v>
      </c>
      <c r="G114" s="56">
        <f>VLOOKUP(V114,TABELA!B$1:O$202,14)</f>
        <v>77</v>
      </c>
      <c r="H114" s="127">
        <v>4.69</v>
      </c>
      <c r="I114" s="56">
        <f>VLOOKUP(H114,TABELA!J$1:O$202,6)</f>
        <v>61</v>
      </c>
      <c r="J114" s="55"/>
      <c r="K114" s="56">
        <f>VLOOKUP(J114,TABELA!H$1:O$202,8)</f>
        <v>0</v>
      </c>
      <c r="L114" s="127">
        <v>44</v>
      </c>
      <c r="M114" s="56">
        <f>VLOOKUP(L114,TABELA!N$1:O$202,2)</f>
        <v>63</v>
      </c>
      <c r="N114" s="127">
        <v>339.1</v>
      </c>
      <c r="O114" s="56">
        <f>VLOOKUP(W114,TABELA!E$1:O$202,11)</f>
        <v>41</v>
      </c>
      <c r="P114" s="57">
        <f aca="true" t="shared" si="20" ref="P114:P119">G114+I114+K114+M114+O114</f>
        <v>242</v>
      </c>
      <c r="Q114" s="58"/>
      <c r="R114" s="58"/>
      <c r="S114" s="58"/>
      <c r="T114" s="58"/>
      <c r="U114" s="59"/>
      <c r="V114" s="60">
        <f t="shared" si="12"/>
        <v>-8.5</v>
      </c>
      <c r="W114" s="60">
        <f t="shared" si="13"/>
        <v>-339.1</v>
      </c>
    </row>
    <row r="115" spans="1:23" ht="15.75">
      <c r="A115" s="100"/>
      <c r="B115" s="118" t="s">
        <v>153</v>
      </c>
      <c r="C115" s="119"/>
      <c r="D115" s="118" t="s">
        <v>152</v>
      </c>
      <c r="E115" s="118" t="s">
        <v>85</v>
      </c>
      <c r="F115" s="127">
        <v>9.8</v>
      </c>
      <c r="G115" s="56">
        <f>VLOOKUP(V115,TABELA!B$1:O$202,14)</f>
        <v>34</v>
      </c>
      <c r="H115" s="127">
        <v>3.79</v>
      </c>
      <c r="I115" s="56">
        <f>VLOOKUP(H115,TABELA!J$1:O$202,6)</f>
        <v>31</v>
      </c>
      <c r="J115" s="55"/>
      <c r="K115" s="56">
        <f>VLOOKUP(J115,TABELA!H$1:O$202,8)</f>
        <v>0</v>
      </c>
      <c r="L115" s="127">
        <v>39</v>
      </c>
      <c r="M115" s="56">
        <f>VLOOKUP(L115,TABELA!N$1:O$202,2)</f>
        <v>53</v>
      </c>
      <c r="N115" s="127">
        <v>348.8</v>
      </c>
      <c r="O115" s="56">
        <f>VLOOKUP(W115,TABELA!E$1:O$202,11)</f>
        <v>30</v>
      </c>
      <c r="P115" s="57">
        <f t="shared" si="20"/>
        <v>148</v>
      </c>
      <c r="Q115" s="58"/>
      <c r="R115" s="58"/>
      <c r="S115" s="58"/>
      <c r="T115" s="58"/>
      <c r="U115" s="59"/>
      <c r="V115" s="60">
        <f t="shared" si="12"/>
        <v>-9.8</v>
      </c>
      <c r="W115" s="60">
        <f t="shared" si="13"/>
        <v>-348.8</v>
      </c>
    </row>
    <row r="116" spans="1:23" ht="15.75">
      <c r="A116" s="100"/>
      <c r="B116" s="118" t="s">
        <v>154</v>
      </c>
      <c r="C116" s="119"/>
      <c r="D116" s="118" t="s">
        <v>152</v>
      </c>
      <c r="E116" s="118" t="s">
        <v>85</v>
      </c>
      <c r="F116" s="127">
        <v>9.4</v>
      </c>
      <c r="G116" s="56">
        <f>VLOOKUP(V116,TABELA!B$1:O$202,14)</f>
        <v>45</v>
      </c>
      <c r="H116" s="127">
        <v>3.54</v>
      </c>
      <c r="I116" s="56">
        <f>VLOOKUP(H116,TABELA!J$1:O$202,6)</f>
        <v>23</v>
      </c>
      <c r="J116" s="55"/>
      <c r="K116" s="56">
        <f>VLOOKUP(J116,TABELA!H$1:O$202,8)</f>
        <v>0</v>
      </c>
      <c r="L116" s="127">
        <v>43</v>
      </c>
      <c r="M116" s="56">
        <f>VLOOKUP(L116,TABELA!N$1:O$202,2)</f>
        <v>61</v>
      </c>
      <c r="N116" s="127">
        <v>442.2</v>
      </c>
      <c r="O116" s="56">
        <f>VLOOKUP(W116,TABELA!E$1:O$202,11)</f>
        <v>0</v>
      </c>
      <c r="P116" s="57">
        <f t="shared" si="20"/>
        <v>129</v>
      </c>
      <c r="Q116" s="58"/>
      <c r="R116" s="58"/>
      <c r="S116" s="58"/>
      <c r="T116" s="58"/>
      <c r="U116" s="59"/>
      <c r="V116" s="60">
        <f t="shared" si="12"/>
        <v>-9.4</v>
      </c>
      <c r="W116" s="60">
        <f t="shared" si="13"/>
        <v>-442.2</v>
      </c>
    </row>
    <row r="117" spans="1:23" ht="15.75">
      <c r="A117" s="100"/>
      <c r="B117" s="118" t="s">
        <v>155</v>
      </c>
      <c r="C117" s="119"/>
      <c r="D117" s="118" t="s">
        <v>152</v>
      </c>
      <c r="E117" s="118" t="s">
        <v>85</v>
      </c>
      <c r="F117" s="127">
        <v>10.4</v>
      </c>
      <c r="G117" s="56">
        <f>VLOOKUP(V117,TABELA!B$1:O$202,14)</f>
        <v>20</v>
      </c>
      <c r="H117" s="127">
        <v>3.42</v>
      </c>
      <c r="I117" s="56">
        <f>VLOOKUP(H117,TABELA!J$1:O$202,6)</f>
        <v>20</v>
      </c>
      <c r="J117" s="55"/>
      <c r="K117" s="56">
        <f>VLOOKUP(J117,TABELA!H$1:O$202,8)</f>
        <v>0</v>
      </c>
      <c r="L117" s="127">
        <v>29.5</v>
      </c>
      <c r="M117" s="56">
        <f>VLOOKUP(L117,TABELA!N$1:O$202,2)</f>
        <v>34</v>
      </c>
      <c r="N117" s="127">
        <v>445.9</v>
      </c>
      <c r="O117" s="56">
        <f>VLOOKUP(W117,TABELA!E$1:O$202,11)</f>
        <v>0</v>
      </c>
      <c r="P117" s="57">
        <f t="shared" si="20"/>
        <v>74</v>
      </c>
      <c r="Q117" s="58"/>
      <c r="R117" s="58"/>
      <c r="S117" s="58"/>
      <c r="T117" s="58"/>
      <c r="U117" s="59"/>
      <c r="V117" s="60">
        <f t="shared" si="12"/>
        <v>-10.4</v>
      </c>
      <c r="W117" s="60">
        <f t="shared" si="13"/>
        <v>-445.9</v>
      </c>
    </row>
    <row r="118" spans="1:23" ht="15.75">
      <c r="A118" s="100"/>
      <c r="B118" s="118" t="s">
        <v>156</v>
      </c>
      <c r="C118" s="119"/>
      <c r="D118" s="118" t="s">
        <v>152</v>
      </c>
      <c r="E118" s="118" t="s">
        <v>85</v>
      </c>
      <c r="F118" s="127">
        <v>9.4</v>
      </c>
      <c r="G118" s="56">
        <f>VLOOKUP(V118,TABELA!B$1:O$202,14)</f>
        <v>45</v>
      </c>
      <c r="H118" s="127">
        <v>3.87</v>
      </c>
      <c r="I118" s="56">
        <f>VLOOKUP(H118,TABELA!J$1:O$202,6)</f>
        <v>34</v>
      </c>
      <c r="J118" s="55"/>
      <c r="K118" s="56">
        <f>VLOOKUP(J118,TABELA!H$1:O$202,8)</f>
        <v>0</v>
      </c>
      <c r="L118" s="127">
        <v>25.5</v>
      </c>
      <c r="M118" s="56">
        <f>VLOOKUP(L118,TABELA!N$1:O$202,2)</f>
        <v>26</v>
      </c>
      <c r="N118" s="127">
        <v>409.6</v>
      </c>
      <c r="O118" s="56">
        <f>VLOOKUP(W118,TABELA!E$1:O$202,11)</f>
        <v>11</v>
      </c>
      <c r="P118" s="57">
        <f t="shared" si="20"/>
        <v>116</v>
      </c>
      <c r="Q118" s="58"/>
      <c r="R118" s="58"/>
      <c r="S118" s="58"/>
      <c r="T118" s="58"/>
      <c r="U118" s="59"/>
      <c r="V118" s="60">
        <f t="shared" si="12"/>
        <v>-9.4</v>
      </c>
      <c r="W118" s="60">
        <f t="shared" si="13"/>
        <v>-409.6</v>
      </c>
    </row>
    <row r="119" spans="1:23" ht="15.75">
      <c r="A119" s="100"/>
      <c r="B119" s="118" t="s">
        <v>157</v>
      </c>
      <c r="C119" s="119"/>
      <c r="D119" s="118" t="s">
        <v>152</v>
      </c>
      <c r="E119" s="118" t="s">
        <v>85</v>
      </c>
      <c r="F119" s="127">
        <v>10.5</v>
      </c>
      <c r="G119" s="56">
        <f>VLOOKUP(V119,TABELA!B$1:O$202,14)</f>
        <v>18</v>
      </c>
      <c r="H119" s="127">
        <v>3.51</v>
      </c>
      <c r="I119" s="56">
        <f>VLOOKUP(H119,TABELA!J$1:O$202,6)</f>
        <v>22</v>
      </c>
      <c r="J119" s="55"/>
      <c r="K119" s="56">
        <f>VLOOKUP(J119,TABELA!H$1:O$202,8)</f>
        <v>0</v>
      </c>
      <c r="L119" s="127">
        <v>34.5</v>
      </c>
      <c r="M119" s="56">
        <f>VLOOKUP(L119,TABELA!N$1:O$202,2)</f>
        <v>44</v>
      </c>
      <c r="N119" s="127">
        <v>531.6</v>
      </c>
      <c r="O119" s="56">
        <f>VLOOKUP(W119,TABELA!E$1:O$202,11)</f>
        <v>0</v>
      </c>
      <c r="P119" s="57">
        <f t="shared" si="20"/>
        <v>84</v>
      </c>
      <c r="Q119" s="58"/>
      <c r="R119" s="58"/>
      <c r="S119" s="58"/>
      <c r="T119" s="58"/>
      <c r="U119" s="59"/>
      <c r="V119" s="60">
        <f t="shared" si="12"/>
        <v>-10.5</v>
      </c>
      <c r="W119" s="60">
        <f t="shared" si="13"/>
        <v>-531.6</v>
      </c>
    </row>
    <row r="120" spans="1:23" s="67" customFormat="1" ht="15.75">
      <c r="A120" s="110"/>
      <c r="B120" s="120" t="s">
        <v>39</v>
      </c>
      <c r="C120" s="121"/>
      <c r="D120" s="122" t="s">
        <v>152</v>
      </c>
      <c r="E120" s="122" t="s">
        <v>85</v>
      </c>
      <c r="F120" s="128"/>
      <c r="G120" s="56">
        <f>VLOOKUP(V120,TABELA!B$1:O$202,14)</f>
        <v>0</v>
      </c>
      <c r="H120" s="128"/>
      <c r="I120" s="56">
        <f>VLOOKUP(H120,TABELA!J$1:O$202,6)</f>
        <v>0</v>
      </c>
      <c r="J120" s="64"/>
      <c r="K120" s="56">
        <f>VLOOKUP(J120,TABELA!H$1:O$202,8)</f>
        <v>0</v>
      </c>
      <c r="L120" s="128"/>
      <c r="M120" s="56">
        <f>VLOOKUP(L120,TABELA!N$1:O$202,2)</f>
        <v>0</v>
      </c>
      <c r="N120" s="128"/>
      <c r="O120" s="56">
        <f>VLOOKUP(W120,TABELA!E$1:O$202,11)</f>
        <v>0</v>
      </c>
      <c r="P120" s="65"/>
      <c r="Q120" s="65">
        <f>LARGE(P114:P119,1)+LARGE(P114:P119,2)+LARGE(P114:P119,3)+LARGE(P114:P119,4)+LARGE(P114:P119,5)</f>
        <v>719</v>
      </c>
      <c r="R120" s="66"/>
      <c r="S120" s="66"/>
      <c r="T120" s="66"/>
      <c r="U120" s="59"/>
      <c r="V120" s="67">
        <f t="shared" si="12"/>
        <v>0</v>
      </c>
      <c r="W120" s="67">
        <f t="shared" si="13"/>
        <v>0</v>
      </c>
    </row>
    <row r="121" spans="1:23" ht="15.75">
      <c r="A121" s="97"/>
      <c r="B121" s="118"/>
      <c r="C121" s="119"/>
      <c r="D121" s="118" t="s">
        <v>158</v>
      </c>
      <c r="E121" s="118" t="s">
        <v>159</v>
      </c>
      <c r="F121" s="127"/>
      <c r="G121" s="56">
        <f>VLOOKUP(V121,TABELA!B$1:O$202,14)</f>
        <v>0</v>
      </c>
      <c r="H121" s="127"/>
      <c r="I121" s="56">
        <f>VLOOKUP(H121,TABELA!J$1:O$202,6)</f>
        <v>0</v>
      </c>
      <c r="J121" s="55"/>
      <c r="K121" s="56">
        <f>VLOOKUP(J121,TABELA!H$1:O$202,8)</f>
        <v>0</v>
      </c>
      <c r="L121" s="127"/>
      <c r="M121" s="56">
        <f>VLOOKUP(L121,TABELA!N$1:O$202,2)</f>
        <v>0</v>
      </c>
      <c r="N121" s="127"/>
      <c r="O121" s="56">
        <f>VLOOKUP(W121,TABELA!E$1:O$202,11)</f>
        <v>0</v>
      </c>
      <c r="P121" s="57">
        <f aca="true" t="shared" si="21" ref="P121:P126">G121+I121+K121+M121+O121</f>
        <v>0</v>
      </c>
      <c r="Q121" s="58"/>
      <c r="R121" s="58"/>
      <c r="S121" s="58"/>
      <c r="T121" s="58"/>
      <c r="U121" s="59"/>
      <c r="V121" s="60">
        <f t="shared" si="12"/>
        <v>0</v>
      </c>
      <c r="W121" s="60">
        <f t="shared" si="13"/>
        <v>0</v>
      </c>
    </row>
    <row r="122" spans="1:23" ht="15.75">
      <c r="A122" s="97"/>
      <c r="B122" s="118"/>
      <c r="C122" s="119"/>
      <c r="D122" s="118" t="s">
        <v>158</v>
      </c>
      <c r="E122" s="118" t="s">
        <v>159</v>
      </c>
      <c r="F122" s="127"/>
      <c r="G122" s="56">
        <f>VLOOKUP(V122,TABELA!B$1:O$202,14)</f>
        <v>0</v>
      </c>
      <c r="H122" s="127"/>
      <c r="I122" s="56">
        <f>VLOOKUP(H122,TABELA!J$1:O$202,6)</f>
        <v>0</v>
      </c>
      <c r="J122" s="55"/>
      <c r="K122" s="56">
        <f>VLOOKUP(J122,TABELA!H$1:O$202,8)</f>
        <v>0</v>
      </c>
      <c r="L122" s="127"/>
      <c r="M122" s="56">
        <f>VLOOKUP(L122,TABELA!N$1:O$202,2)</f>
        <v>0</v>
      </c>
      <c r="N122" s="127"/>
      <c r="O122" s="56">
        <f>VLOOKUP(W122,TABELA!E$1:O$202,11)</f>
        <v>0</v>
      </c>
      <c r="P122" s="57">
        <f t="shared" si="21"/>
        <v>0</v>
      </c>
      <c r="Q122" s="58"/>
      <c r="R122" s="58"/>
      <c r="S122" s="58"/>
      <c r="T122" s="58"/>
      <c r="U122" s="59"/>
      <c r="V122" s="60">
        <f t="shared" si="12"/>
        <v>0</v>
      </c>
      <c r="W122" s="60">
        <f t="shared" si="13"/>
        <v>0</v>
      </c>
    </row>
    <row r="123" spans="1:23" ht="15.75">
      <c r="A123" s="97"/>
      <c r="B123" s="118"/>
      <c r="C123" s="119"/>
      <c r="D123" s="118" t="s">
        <v>158</v>
      </c>
      <c r="E123" s="118" t="s">
        <v>159</v>
      </c>
      <c r="F123" s="127"/>
      <c r="G123" s="56">
        <f>VLOOKUP(V123,TABELA!B$1:O$202,14)</f>
        <v>0</v>
      </c>
      <c r="H123" s="127"/>
      <c r="I123" s="56">
        <f>VLOOKUP(H123,TABELA!J$1:O$202,6)</f>
        <v>0</v>
      </c>
      <c r="J123" s="55"/>
      <c r="K123" s="56">
        <f>VLOOKUP(J123,TABELA!H$1:O$202,8)</f>
        <v>0</v>
      </c>
      <c r="L123" s="127"/>
      <c r="M123" s="56">
        <f>VLOOKUP(L123,TABELA!N$1:O$202,2)</f>
        <v>0</v>
      </c>
      <c r="N123" s="127"/>
      <c r="O123" s="56">
        <f>VLOOKUP(W123,TABELA!E$1:O$202,11)</f>
        <v>0</v>
      </c>
      <c r="P123" s="57">
        <f t="shared" si="21"/>
        <v>0</v>
      </c>
      <c r="Q123" s="58"/>
      <c r="R123" s="58"/>
      <c r="S123" s="58"/>
      <c r="T123" s="58"/>
      <c r="U123" s="59"/>
      <c r="V123" s="60">
        <f t="shared" si="12"/>
        <v>0</v>
      </c>
      <c r="W123" s="60">
        <f t="shared" si="13"/>
        <v>0</v>
      </c>
    </row>
    <row r="124" spans="1:23" ht="15.75">
      <c r="A124" s="97"/>
      <c r="B124" s="118"/>
      <c r="C124" s="119"/>
      <c r="D124" s="118" t="s">
        <v>158</v>
      </c>
      <c r="E124" s="118" t="s">
        <v>159</v>
      </c>
      <c r="F124" s="127"/>
      <c r="G124" s="56">
        <f>VLOOKUP(V124,TABELA!B$1:O$202,14)</f>
        <v>0</v>
      </c>
      <c r="H124" s="127"/>
      <c r="I124" s="56">
        <f>VLOOKUP(H124,TABELA!J$1:O$202,6)</f>
        <v>0</v>
      </c>
      <c r="J124" s="55"/>
      <c r="K124" s="56">
        <f>VLOOKUP(J124,TABELA!H$1:O$202,8)</f>
        <v>0</v>
      </c>
      <c r="L124" s="127"/>
      <c r="M124" s="56">
        <f>VLOOKUP(L124,TABELA!N$1:O$202,2)</f>
        <v>0</v>
      </c>
      <c r="N124" s="127"/>
      <c r="O124" s="56">
        <f>VLOOKUP(W124,TABELA!E$1:O$202,11)</f>
        <v>0</v>
      </c>
      <c r="P124" s="57">
        <f t="shared" si="21"/>
        <v>0</v>
      </c>
      <c r="Q124" s="58"/>
      <c r="R124" s="58"/>
      <c r="S124" s="58"/>
      <c r="T124" s="58"/>
      <c r="U124" s="59"/>
      <c r="V124" s="60">
        <f t="shared" si="12"/>
        <v>0</v>
      </c>
      <c r="W124" s="60">
        <f t="shared" si="13"/>
        <v>0</v>
      </c>
    </row>
    <row r="125" spans="1:23" ht="15.75">
      <c r="A125" s="97"/>
      <c r="B125" s="118"/>
      <c r="C125" s="119"/>
      <c r="D125" s="118" t="s">
        <v>158</v>
      </c>
      <c r="E125" s="118" t="s">
        <v>159</v>
      </c>
      <c r="F125" s="127"/>
      <c r="G125" s="56">
        <f>VLOOKUP(V125,TABELA!B$1:O$202,14)</f>
        <v>0</v>
      </c>
      <c r="H125" s="127"/>
      <c r="I125" s="56">
        <f>VLOOKUP(H125,TABELA!J$1:O$202,6)</f>
        <v>0</v>
      </c>
      <c r="J125" s="55"/>
      <c r="K125" s="56">
        <f>VLOOKUP(J125,TABELA!H$1:O$202,8)</f>
        <v>0</v>
      </c>
      <c r="L125" s="127"/>
      <c r="M125" s="56">
        <f>VLOOKUP(L125,TABELA!N$1:O$202,2)</f>
        <v>0</v>
      </c>
      <c r="N125" s="127"/>
      <c r="O125" s="56">
        <f>VLOOKUP(W125,TABELA!E$1:O$202,11)</f>
        <v>0</v>
      </c>
      <c r="P125" s="57">
        <f t="shared" si="21"/>
        <v>0</v>
      </c>
      <c r="Q125" s="58"/>
      <c r="R125" s="58"/>
      <c r="S125" s="58"/>
      <c r="T125" s="58"/>
      <c r="U125" s="59"/>
      <c r="V125" s="60">
        <f t="shared" si="12"/>
        <v>0</v>
      </c>
      <c r="W125" s="60">
        <f t="shared" si="13"/>
        <v>0</v>
      </c>
    </row>
    <row r="126" spans="1:23" ht="15.75">
      <c r="A126" s="97"/>
      <c r="B126" s="118"/>
      <c r="C126" s="119"/>
      <c r="D126" s="118" t="s">
        <v>158</v>
      </c>
      <c r="E126" s="118" t="s">
        <v>159</v>
      </c>
      <c r="F126" s="127"/>
      <c r="G126" s="56">
        <f>VLOOKUP(V126,TABELA!B$1:O$202,14)</f>
        <v>0</v>
      </c>
      <c r="H126" s="127"/>
      <c r="I126" s="56">
        <f>VLOOKUP(H126,TABELA!J$1:O$202,6)</f>
        <v>0</v>
      </c>
      <c r="J126" s="55"/>
      <c r="K126" s="56">
        <f>VLOOKUP(J126,TABELA!H$1:O$202,8)</f>
        <v>0</v>
      </c>
      <c r="L126" s="127"/>
      <c r="M126" s="56">
        <f>VLOOKUP(L126,TABELA!N$1:O$202,2)</f>
        <v>0</v>
      </c>
      <c r="N126" s="127"/>
      <c r="O126" s="56">
        <f>VLOOKUP(W126,TABELA!E$1:O$202,11)</f>
        <v>0</v>
      </c>
      <c r="P126" s="57">
        <f t="shared" si="21"/>
        <v>0</v>
      </c>
      <c r="Q126" s="58"/>
      <c r="R126" s="58"/>
      <c r="S126" s="58"/>
      <c r="T126" s="58"/>
      <c r="U126" s="59"/>
      <c r="V126" s="60">
        <f t="shared" si="12"/>
        <v>0</v>
      </c>
      <c r="W126" s="60">
        <f t="shared" si="13"/>
        <v>0</v>
      </c>
    </row>
    <row r="127" spans="1:23" s="67" customFormat="1" ht="15.75">
      <c r="A127" s="108"/>
      <c r="B127" s="120" t="s">
        <v>39</v>
      </c>
      <c r="C127" s="121"/>
      <c r="D127" s="122" t="s">
        <v>158</v>
      </c>
      <c r="E127" s="122" t="s">
        <v>159</v>
      </c>
      <c r="F127" s="128"/>
      <c r="G127" s="56">
        <f>VLOOKUP(V127,TABELA!B$1:O$202,14)</f>
        <v>0</v>
      </c>
      <c r="H127" s="128"/>
      <c r="I127" s="56">
        <f>VLOOKUP(H127,TABELA!J$1:O$202,6)</f>
        <v>0</v>
      </c>
      <c r="J127" s="64"/>
      <c r="K127" s="56">
        <f>VLOOKUP(J127,TABELA!H$1:O$202,8)</f>
        <v>0</v>
      </c>
      <c r="L127" s="128"/>
      <c r="M127" s="56">
        <f>VLOOKUP(L127,TABELA!N$1:O$202,2)</f>
        <v>0</v>
      </c>
      <c r="N127" s="128"/>
      <c r="O127" s="56">
        <f>VLOOKUP(W127,TABELA!E$1:O$202,11)</f>
        <v>0</v>
      </c>
      <c r="P127" s="65"/>
      <c r="Q127" s="65">
        <f>LARGE(P121:P126,1)+LARGE(P121:P126,2)+LARGE(P121:P126,3)+LARGE(P121:P126,4)+LARGE(P121:P126,5)</f>
        <v>0</v>
      </c>
      <c r="R127" s="66"/>
      <c r="S127" s="66"/>
      <c r="T127" s="66"/>
      <c r="U127" s="59"/>
      <c r="V127" s="67">
        <f t="shared" si="12"/>
        <v>0</v>
      </c>
      <c r="W127" s="67">
        <f t="shared" si="13"/>
        <v>0</v>
      </c>
    </row>
    <row r="128" spans="1:23" ht="15.75">
      <c r="A128" s="97"/>
      <c r="B128" t="s">
        <v>160</v>
      </c>
      <c r="C128" s="119">
        <v>2002</v>
      </c>
      <c r="D128" s="123" t="s">
        <v>161</v>
      </c>
      <c r="E128" s="118"/>
      <c r="F128" s="127">
        <v>9.4</v>
      </c>
      <c r="G128" s="56">
        <f>VLOOKUP(V128,TABELA!B$1:O$202,14)</f>
        <v>45</v>
      </c>
      <c r="H128" s="127">
        <v>4.23</v>
      </c>
      <c r="I128" s="56">
        <f>VLOOKUP(H128,TABELA!J$1:O$202,6)</f>
        <v>46</v>
      </c>
      <c r="J128" s="55"/>
      <c r="K128" s="56">
        <f>VLOOKUP(J128,TABELA!H$1:O$202,8)</f>
        <v>0</v>
      </c>
      <c r="L128" s="127">
        <v>45</v>
      </c>
      <c r="M128" s="56">
        <f>VLOOKUP(L128,TABELA!N$1:O$202,2)</f>
        <v>65</v>
      </c>
      <c r="N128" s="127">
        <v>346.7</v>
      </c>
      <c r="O128" s="56">
        <f>VLOOKUP(W128,TABELA!E$1:O$202,11)</f>
        <v>32</v>
      </c>
      <c r="P128" s="57">
        <f aca="true" t="shared" si="22" ref="P128:P133">G128+I128+K128+M128+O128</f>
        <v>188</v>
      </c>
      <c r="Q128" s="58"/>
      <c r="R128" s="58"/>
      <c r="S128" s="58"/>
      <c r="T128" s="58"/>
      <c r="U128" s="59"/>
      <c r="V128" s="60">
        <f t="shared" si="12"/>
        <v>-9.4</v>
      </c>
      <c r="W128" s="60">
        <f t="shared" si="13"/>
        <v>-346.7</v>
      </c>
    </row>
    <row r="129" spans="1:23" ht="15.75">
      <c r="A129" s="97"/>
      <c r="B129" t="s">
        <v>162</v>
      </c>
      <c r="C129" s="119">
        <v>2002</v>
      </c>
      <c r="D129" s="123" t="s">
        <v>161</v>
      </c>
      <c r="E129" s="118"/>
      <c r="F129" s="127">
        <v>9</v>
      </c>
      <c r="G129" s="56">
        <f>VLOOKUP(V129,TABELA!B$1:O$202,14)</f>
        <v>59</v>
      </c>
      <c r="H129" s="127">
        <v>4.17</v>
      </c>
      <c r="I129" s="56">
        <f>VLOOKUP(H129,TABELA!J$1:O$202,6)</f>
        <v>44</v>
      </c>
      <c r="J129" s="55"/>
      <c r="K129" s="56">
        <f>VLOOKUP(J129,TABELA!H$1:O$202,8)</f>
        <v>0</v>
      </c>
      <c r="L129" s="127">
        <v>38</v>
      </c>
      <c r="M129" s="56">
        <f>VLOOKUP(L129,TABELA!N$1:O$202,2)</f>
        <v>51</v>
      </c>
      <c r="N129" s="127">
        <v>351.7</v>
      </c>
      <c r="O129" s="56">
        <f>VLOOKUP(W129,TABELA!E$1:O$202,11)</f>
        <v>27</v>
      </c>
      <c r="P129" s="57">
        <f t="shared" si="22"/>
        <v>181</v>
      </c>
      <c r="Q129" s="58"/>
      <c r="R129" s="58"/>
      <c r="S129" s="58"/>
      <c r="T129" s="58"/>
      <c r="U129" s="59"/>
      <c r="V129" s="60">
        <f t="shared" si="12"/>
        <v>-9</v>
      </c>
      <c r="W129" s="60">
        <f t="shared" si="13"/>
        <v>-351.7</v>
      </c>
    </row>
    <row r="130" spans="1:23" ht="15.75">
      <c r="A130" s="97"/>
      <c r="B130" t="s">
        <v>163</v>
      </c>
      <c r="C130" s="119">
        <v>2002</v>
      </c>
      <c r="D130" s="123" t="s">
        <v>161</v>
      </c>
      <c r="E130" s="118"/>
      <c r="F130" s="127">
        <v>10</v>
      </c>
      <c r="G130" s="56">
        <f>VLOOKUP(V130,TABELA!B$1:O$202,14)</f>
        <v>29</v>
      </c>
      <c r="H130" s="127">
        <v>3.98</v>
      </c>
      <c r="I130" s="56">
        <f>VLOOKUP(H130,TABELA!J$1:O$202,6)</f>
        <v>38</v>
      </c>
      <c r="J130" s="55"/>
      <c r="K130" s="56">
        <f>VLOOKUP(J130,TABELA!H$1:O$202,8)</f>
        <v>0</v>
      </c>
      <c r="L130" s="127">
        <v>41.5</v>
      </c>
      <c r="M130" s="56">
        <f>VLOOKUP(L130,TABELA!N$1:O$202,2)</f>
        <v>58</v>
      </c>
      <c r="N130" s="127">
        <v>401.8</v>
      </c>
      <c r="O130" s="56">
        <f>VLOOKUP(W130,TABELA!E$1:O$202,11)</f>
        <v>17</v>
      </c>
      <c r="P130" s="57">
        <f t="shared" si="22"/>
        <v>142</v>
      </c>
      <c r="Q130" s="58"/>
      <c r="R130" s="58"/>
      <c r="S130" s="58"/>
      <c r="T130" s="58"/>
      <c r="U130" s="59"/>
      <c r="V130" s="60">
        <f aca="true" t="shared" si="23" ref="V130:V193">-F130</f>
        <v>-10</v>
      </c>
      <c r="W130" s="60">
        <f aca="true" t="shared" si="24" ref="W130:W193">-N130</f>
        <v>-401.8</v>
      </c>
    </row>
    <row r="131" spans="1:23" ht="15.75">
      <c r="A131" s="97"/>
      <c r="B131" t="s">
        <v>164</v>
      </c>
      <c r="C131" s="119">
        <v>2003</v>
      </c>
      <c r="D131" s="123" t="s">
        <v>161</v>
      </c>
      <c r="E131" s="118"/>
      <c r="F131" s="127">
        <v>10.1</v>
      </c>
      <c r="G131" s="56">
        <f>VLOOKUP(V131,TABELA!B$1:O$202,14)</f>
        <v>26</v>
      </c>
      <c r="H131" s="127">
        <v>3.6</v>
      </c>
      <c r="I131" s="56">
        <f>VLOOKUP(H131,TABELA!J$1:O$202,6)</f>
        <v>25</v>
      </c>
      <c r="J131" s="55"/>
      <c r="K131" s="56">
        <f>VLOOKUP(J131,TABELA!H$1:O$202,8)</f>
        <v>0</v>
      </c>
      <c r="L131" s="127">
        <v>35.5</v>
      </c>
      <c r="M131" s="56">
        <f>VLOOKUP(L131,TABELA!N$1:O$202,2)</f>
        <v>46</v>
      </c>
      <c r="N131" s="127">
        <v>414.4</v>
      </c>
      <c r="O131" s="56">
        <f>VLOOKUP(W131,TABELA!E$1:O$202,11)</f>
        <v>9</v>
      </c>
      <c r="P131" s="57">
        <f t="shared" si="22"/>
        <v>106</v>
      </c>
      <c r="Q131" s="58"/>
      <c r="R131" s="58"/>
      <c r="S131" s="58"/>
      <c r="T131" s="58"/>
      <c r="U131" s="59"/>
      <c r="V131" s="60">
        <f t="shared" si="23"/>
        <v>-10.1</v>
      </c>
      <c r="W131" s="60">
        <f t="shared" si="24"/>
        <v>-414.4</v>
      </c>
    </row>
    <row r="132" spans="1:23" ht="15.75">
      <c r="A132" s="97"/>
      <c r="B132" t="s">
        <v>165</v>
      </c>
      <c r="C132" s="119">
        <v>2002</v>
      </c>
      <c r="D132" s="123" t="s">
        <v>161</v>
      </c>
      <c r="E132" s="118"/>
      <c r="F132" s="127">
        <v>10.3</v>
      </c>
      <c r="G132" s="56">
        <f>VLOOKUP(V132,TABELA!B$1:O$202,14)</f>
        <v>22</v>
      </c>
      <c r="H132" s="127">
        <v>3.47</v>
      </c>
      <c r="I132" s="56">
        <f>VLOOKUP(H132,TABELA!J$1:O$202,6)</f>
        <v>21</v>
      </c>
      <c r="J132" s="55"/>
      <c r="K132" s="56">
        <f>VLOOKUP(J132,TABELA!H$1:O$202,8)</f>
        <v>0</v>
      </c>
      <c r="L132" s="127">
        <v>34</v>
      </c>
      <c r="M132" s="56">
        <f>VLOOKUP(L132,TABELA!N$1:O$202,2)</f>
        <v>43</v>
      </c>
      <c r="N132" s="127">
        <v>415.4</v>
      </c>
      <c r="O132" s="56">
        <f>VLOOKUP(W132,TABELA!E$1:O$202,11)</f>
        <v>8</v>
      </c>
      <c r="P132" s="57">
        <f t="shared" si="22"/>
        <v>94</v>
      </c>
      <c r="Q132" s="58"/>
      <c r="R132" s="58"/>
      <c r="S132" s="58"/>
      <c r="T132" s="58"/>
      <c r="U132" s="59"/>
      <c r="V132" s="60">
        <f t="shared" si="23"/>
        <v>-10.3</v>
      </c>
      <c r="W132" s="60">
        <f t="shared" si="24"/>
        <v>-415.4</v>
      </c>
    </row>
    <row r="133" spans="1:23" ht="15.75">
      <c r="A133" s="97"/>
      <c r="B133" t="s">
        <v>166</v>
      </c>
      <c r="C133" s="119">
        <v>2003</v>
      </c>
      <c r="D133" s="123" t="s">
        <v>161</v>
      </c>
      <c r="E133" s="118"/>
      <c r="F133" s="127">
        <v>10.7</v>
      </c>
      <c r="G133" s="56">
        <f>VLOOKUP(V133,TABELA!B$1:O$202,14)</f>
        <v>14</v>
      </c>
      <c r="H133" s="127">
        <v>3.28</v>
      </c>
      <c r="I133" s="56">
        <f>VLOOKUP(H133,TABELA!J$1:O$202,6)</f>
        <v>16</v>
      </c>
      <c r="J133" s="55"/>
      <c r="K133" s="56">
        <f>VLOOKUP(J133,TABELA!H$1:O$202,8)</f>
        <v>0</v>
      </c>
      <c r="L133" s="127">
        <v>35.5</v>
      </c>
      <c r="M133" s="56">
        <f>VLOOKUP(L133,TABELA!N$1:O$202,2)</f>
        <v>46</v>
      </c>
      <c r="N133" s="127">
        <v>417.9</v>
      </c>
      <c r="O133" s="56">
        <f>VLOOKUP(W133,TABELA!E$1:O$202,11)</f>
        <v>7</v>
      </c>
      <c r="P133" s="57">
        <f t="shared" si="22"/>
        <v>83</v>
      </c>
      <c r="Q133" s="58"/>
      <c r="R133" s="58"/>
      <c r="S133" s="58"/>
      <c r="T133" s="58"/>
      <c r="U133" s="59"/>
      <c r="V133" s="60">
        <f t="shared" si="23"/>
        <v>-10.7</v>
      </c>
      <c r="W133" s="60">
        <f t="shared" si="24"/>
        <v>-417.9</v>
      </c>
    </row>
    <row r="134" spans="1:23" s="67" customFormat="1" ht="15.75">
      <c r="A134" s="108"/>
      <c r="B134" s="120" t="s">
        <v>39</v>
      </c>
      <c r="C134" s="121"/>
      <c r="D134" s="124" t="s">
        <v>161</v>
      </c>
      <c r="E134" s="122"/>
      <c r="F134" s="128"/>
      <c r="G134" s="56">
        <f>VLOOKUP(V134,TABELA!B$1:O$202,14)</f>
        <v>0</v>
      </c>
      <c r="H134" s="128"/>
      <c r="I134" s="56">
        <f>VLOOKUP(H134,TABELA!J$1:O$202,6)</f>
        <v>0</v>
      </c>
      <c r="J134" s="64"/>
      <c r="K134" s="56">
        <f>VLOOKUP(J134,TABELA!H$1:O$202,8)</f>
        <v>0</v>
      </c>
      <c r="L134" s="128"/>
      <c r="M134" s="56">
        <f>VLOOKUP(L134,TABELA!N$1:O$202,2)</f>
        <v>0</v>
      </c>
      <c r="N134" s="128"/>
      <c r="O134" s="56">
        <f>VLOOKUP(W134,TABELA!E$1:O$202,11)</f>
        <v>0</v>
      </c>
      <c r="P134" s="65"/>
      <c r="Q134" s="65">
        <f>LARGE(P128:P133,1)+LARGE(P128:P133,2)+LARGE(P128:P133,3)+LARGE(P128:P133,4)+LARGE(P128:P133,5)</f>
        <v>711</v>
      </c>
      <c r="R134" s="66"/>
      <c r="S134" s="66"/>
      <c r="T134" s="66"/>
      <c r="U134" s="59"/>
      <c r="V134" s="67">
        <f t="shared" si="23"/>
        <v>0</v>
      </c>
      <c r="W134" s="67">
        <f t="shared" si="24"/>
        <v>0</v>
      </c>
    </row>
    <row r="135" spans="1:23" ht="15">
      <c r="A135" s="99"/>
      <c r="B135" t="s">
        <v>167</v>
      </c>
      <c r="C135" s="119">
        <v>2002</v>
      </c>
      <c r="D135" s="123" t="s">
        <v>168</v>
      </c>
      <c r="E135" s="118"/>
      <c r="F135" s="127">
        <v>8.7</v>
      </c>
      <c r="G135" s="56">
        <f>VLOOKUP(V135,TABELA!B$1:O$202,14)</f>
        <v>69</v>
      </c>
      <c r="H135" s="127">
        <v>4.71</v>
      </c>
      <c r="I135" s="56">
        <f>VLOOKUP(H135,TABELA!J$1:O$202,6)</f>
        <v>62</v>
      </c>
      <c r="J135" s="55"/>
      <c r="K135" s="56">
        <f>VLOOKUP(J135,TABELA!H$1:O$202,8)</f>
        <v>0</v>
      </c>
      <c r="L135" s="127">
        <v>32</v>
      </c>
      <c r="M135" s="56">
        <f>VLOOKUP(L135,TABELA!N$1:O$202,2)</f>
        <v>39</v>
      </c>
      <c r="N135" s="127">
        <v>415.29</v>
      </c>
      <c r="O135" s="56">
        <f>VLOOKUP(W135,TABELA!E$1:O$202,11)</f>
        <v>8</v>
      </c>
      <c r="P135" s="57">
        <f aca="true" t="shared" si="25" ref="P135:P140">G135+I135+K135+M135+O135</f>
        <v>178</v>
      </c>
      <c r="Q135" s="58"/>
      <c r="R135" s="58"/>
      <c r="S135" s="58"/>
      <c r="T135" s="58"/>
      <c r="U135" s="59"/>
      <c r="V135" s="60">
        <f t="shared" si="23"/>
        <v>-8.7</v>
      </c>
      <c r="W135" s="60">
        <f t="shared" si="24"/>
        <v>-415.29</v>
      </c>
    </row>
    <row r="136" spans="1:23" ht="15">
      <c r="A136" s="99"/>
      <c r="B136" t="s">
        <v>169</v>
      </c>
      <c r="C136" s="119">
        <v>2002</v>
      </c>
      <c r="D136" s="123" t="s">
        <v>168</v>
      </c>
      <c r="E136" s="118"/>
      <c r="F136" s="127">
        <v>8.9</v>
      </c>
      <c r="G136" s="56">
        <f>VLOOKUP(V136,TABELA!B$1:O$202,14)</f>
        <v>63</v>
      </c>
      <c r="H136" s="127">
        <v>4.53</v>
      </c>
      <c r="I136" s="56">
        <f>VLOOKUP(H136,TABELA!J$1:O$202,6)</f>
        <v>56</v>
      </c>
      <c r="J136" s="55"/>
      <c r="K136" s="56">
        <f>VLOOKUP(J136,TABELA!H$1:O$202,8)</f>
        <v>0</v>
      </c>
      <c r="L136" s="127">
        <v>40</v>
      </c>
      <c r="M136" s="56">
        <f>VLOOKUP(L136,TABELA!N$1:O$202,2)</f>
        <v>55</v>
      </c>
      <c r="N136" s="127">
        <v>405.28</v>
      </c>
      <c r="O136" s="56">
        <f>VLOOKUP(W136,TABELA!E$1:O$202,11)</f>
        <v>13</v>
      </c>
      <c r="P136" s="57">
        <f t="shared" si="25"/>
        <v>187</v>
      </c>
      <c r="Q136" s="58"/>
      <c r="R136" s="58"/>
      <c r="S136" s="58"/>
      <c r="T136" s="58"/>
      <c r="U136" s="59"/>
      <c r="V136" s="60">
        <f t="shared" si="23"/>
        <v>-8.9</v>
      </c>
      <c r="W136" s="60">
        <f t="shared" si="24"/>
        <v>-405.28</v>
      </c>
    </row>
    <row r="137" spans="1:23" ht="15">
      <c r="A137" s="99"/>
      <c r="B137" t="s">
        <v>170</v>
      </c>
      <c r="C137" s="119">
        <v>2002</v>
      </c>
      <c r="D137" s="123" t="s">
        <v>168</v>
      </c>
      <c r="E137" s="118"/>
      <c r="F137" s="127">
        <v>9.1</v>
      </c>
      <c r="G137" s="56">
        <f>VLOOKUP(V137,TABELA!B$1:O$202,14)</f>
        <v>56</v>
      </c>
      <c r="H137" s="127">
        <v>4.09</v>
      </c>
      <c r="I137" s="56">
        <f>VLOOKUP(H137,TABELA!J$1:O$202,6)</f>
        <v>41</v>
      </c>
      <c r="J137" s="55"/>
      <c r="K137" s="56">
        <f>VLOOKUP(J137,TABELA!H$1:O$202,8)</f>
        <v>0</v>
      </c>
      <c r="L137" s="127">
        <v>36</v>
      </c>
      <c r="M137" s="56">
        <f>VLOOKUP(L137,TABELA!N$1:O$202,2)</f>
        <v>47</v>
      </c>
      <c r="N137" s="127">
        <v>350.65</v>
      </c>
      <c r="O137" s="56">
        <f>VLOOKUP(W137,TABELA!E$1:O$202,11)</f>
        <v>28</v>
      </c>
      <c r="P137" s="57">
        <f t="shared" si="25"/>
        <v>172</v>
      </c>
      <c r="Q137" s="58"/>
      <c r="R137" s="58"/>
      <c r="S137" s="58"/>
      <c r="T137" s="58"/>
      <c r="U137" s="59"/>
      <c r="V137" s="60">
        <f t="shared" si="23"/>
        <v>-9.1</v>
      </c>
      <c r="W137" s="60">
        <f t="shared" si="24"/>
        <v>-350.65</v>
      </c>
    </row>
    <row r="138" spans="1:23" ht="15">
      <c r="A138" s="99"/>
      <c r="B138" t="s">
        <v>171</v>
      </c>
      <c r="C138" s="119">
        <v>2003</v>
      </c>
      <c r="D138" s="123" t="s">
        <v>168</v>
      </c>
      <c r="E138" s="118"/>
      <c r="F138" s="127">
        <v>9.7</v>
      </c>
      <c r="G138" s="56">
        <f>VLOOKUP(V138,TABELA!B$1:O$202,14)</f>
        <v>36</v>
      </c>
      <c r="H138" s="127">
        <v>3.91</v>
      </c>
      <c r="I138" s="56">
        <f>VLOOKUP(H138,TABELA!J$1:O$202,6)</f>
        <v>35</v>
      </c>
      <c r="J138" s="55"/>
      <c r="K138" s="56">
        <f>VLOOKUP(J138,TABELA!H$1:O$202,8)</f>
        <v>0</v>
      </c>
      <c r="L138" s="127">
        <v>38</v>
      </c>
      <c r="M138" s="56">
        <f>VLOOKUP(L138,TABELA!N$1:O$202,2)</f>
        <v>51</v>
      </c>
      <c r="N138" s="127">
        <v>348.5</v>
      </c>
      <c r="O138" s="56">
        <f>VLOOKUP(W138,TABELA!E$1:O$202,11)</f>
        <v>30</v>
      </c>
      <c r="P138" s="57">
        <f t="shared" si="25"/>
        <v>152</v>
      </c>
      <c r="Q138" s="58"/>
      <c r="R138" s="58"/>
      <c r="S138" s="58"/>
      <c r="T138" s="58"/>
      <c r="U138" s="59"/>
      <c r="V138" s="60">
        <f t="shared" si="23"/>
        <v>-9.7</v>
      </c>
      <c r="W138" s="60">
        <f t="shared" si="24"/>
        <v>-348.5</v>
      </c>
    </row>
    <row r="139" spans="1:23" ht="15">
      <c r="A139" s="99"/>
      <c r="B139" t="s">
        <v>172</v>
      </c>
      <c r="C139" s="119">
        <v>2003</v>
      </c>
      <c r="D139" s="123" t="s">
        <v>168</v>
      </c>
      <c r="E139" s="118"/>
      <c r="F139" s="127">
        <v>9.9</v>
      </c>
      <c r="G139" s="56">
        <f>VLOOKUP(V139,TABELA!B$1:O$202,14)</f>
        <v>31</v>
      </c>
      <c r="H139" s="127">
        <v>3.8</v>
      </c>
      <c r="I139" s="56">
        <f>VLOOKUP(H139,TABELA!J$1:O$202,6)</f>
        <v>32</v>
      </c>
      <c r="J139" s="55"/>
      <c r="K139" s="56">
        <f>VLOOKUP(J139,TABELA!H$1:O$202,8)</f>
        <v>0</v>
      </c>
      <c r="L139" s="127">
        <v>34</v>
      </c>
      <c r="M139" s="56">
        <f>VLOOKUP(L139,TABELA!N$1:O$202,2)</f>
        <v>43</v>
      </c>
      <c r="N139" s="127">
        <v>422.91</v>
      </c>
      <c r="O139" s="56">
        <f>VLOOKUP(W139,TABELA!E$1:O$202,11)</f>
        <v>4</v>
      </c>
      <c r="P139" s="57">
        <f t="shared" si="25"/>
        <v>110</v>
      </c>
      <c r="Q139" s="58"/>
      <c r="R139" s="58"/>
      <c r="S139" s="58"/>
      <c r="T139" s="58"/>
      <c r="U139" s="59"/>
      <c r="V139" s="60">
        <f t="shared" si="23"/>
        <v>-9.9</v>
      </c>
      <c r="W139" s="60">
        <f t="shared" si="24"/>
        <v>-422.91</v>
      </c>
    </row>
    <row r="140" spans="1:23" ht="15">
      <c r="A140" s="99"/>
      <c r="B140" t="s">
        <v>173</v>
      </c>
      <c r="C140" s="119">
        <v>2003</v>
      </c>
      <c r="D140" s="123" t="s">
        <v>168</v>
      </c>
      <c r="E140" s="118"/>
      <c r="F140" s="127">
        <v>10.4</v>
      </c>
      <c r="G140" s="56">
        <f>VLOOKUP(V140,TABELA!B$1:O$202,14)</f>
        <v>20</v>
      </c>
      <c r="H140" s="127">
        <v>3.38</v>
      </c>
      <c r="I140" s="56">
        <f>VLOOKUP(H140,TABELA!J$1:O$202,6)</f>
        <v>19</v>
      </c>
      <c r="J140" s="55"/>
      <c r="K140" s="56">
        <f>VLOOKUP(J140,TABELA!H$1:O$202,8)</f>
        <v>0</v>
      </c>
      <c r="L140" s="127">
        <v>28</v>
      </c>
      <c r="M140" s="56">
        <f>VLOOKUP(L140,TABELA!N$1:O$202,2)</f>
        <v>31</v>
      </c>
      <c r="N140" s="127">
        <v>404</v>
      </c>
      <c r="O140" s="56">
        <f>VLOOKUP(W140,TABELA!E$1:O$202,11)</f>
        <v>15</v>
      </c>
      <c r="P140" s="57">
        <f t="shared" si="25"/>
        <v>85</v>
      </c>
      <c r="Q140" s="58"/>
      <c r="R140" s="58"/>
      <c r="S140" s="58"/>
      <c r="T140" s="58"/>
      <c r="U140" s="59"/>
      <c r="V140" s="60">
        <f t="shared" si="23"/>
        <v>-10.4</v>
      </c>
      <c r="W140" s="60">
        <f t="shared" si="24"/>
        <v>-404</v>
      </c>
    </row>
    <row r="141" spans="1:23" s="67" customFormat="1" ht="15">
      <c r="A141" s="106"/>
      <c r="B141" s="120" t="s">
        <v>39</v>
      </c>
      <c r="C141" s="121"/>
      <c r="D141" s="124" t="s">
        <v>168</v>
      </c>
      <c r="E141" s="122"/>
      <c r="F141" s="128"/>
      <c r="G141" s="56">
        <f>VLOOKUP(V141,TABELA!B$1:O$202,14)</f>
        <v>0</v>
      </c>
      <c r="H141" s="128"/>
      <c r="I141" s="56">
        <f>VLOOKUP(H141,TABELA!J$1:O$202,6)</f>
        <v>0</v>
      </c>
      <c r="J141" s="64"/>
      <c r="K141" s="56">
        <f>VLOOKUP(J141,TABELA!H$1:O$202,8)</f>
        <v>0</v>
      </c>
      <c r="L141" s="128"/>
      <c r="M141" s="56">
        <f>VLOOKUP(L141,TABELA!N$1:O$202,2)</f>
        <v>0</v>
      </c>
      <c r="N141" s="128"/>
      <c r="O141" s="56">
        <f>VLOOKUP(W141,TABELA!E$1:O$202,11)</f>
        <v>0</v>
      </c>
      <c r="P141" s="65"/>
      <c r="Q141" s="65">
        <f>LARGE(P135:P140,1)+LARGE(P135:P140,2)+LARGE(P135:P140,3)+LARGE(P135:P140,4)+LARGE(P135:P140,5)</f>
        <v>799</v>
      </c>
      <c r="R141" s="66"/>
      <c r="S141" s="66"/>
      <c r="T141" s="66"/>
      <c r="U141" s="59"/>
      <c r="V141" s="67">
        <f t="shared" si="23"/>
        <v>0</v>
      </c>
      <c r="W141" s="67">
        <f t="shared" si="24"/>
        <v>0</v>
      </c>
    </row>
    <row r="142" spans="1:23" ht="15.75">
      <c r="A142" s="100"/>
      <c r="B142" s="98"/>
      <c r="C142" s="97"/>
      <c r="D142" s="102"/>
      <c r="E142" s="101"/>
      <c r="F142" s="55"/>
      <c r="G142" s="56">
        <f>VLOOKUP(V142,TABELA!B$1:O$202,14)</f>
        <v>0</v>
      </c>
      <c r="H142" s="55"/>
      <c r="I142" s="56">
        <f>VLOOKUP(H142,TABELA!J$1:O$202,6)</f>
        <v>0</v>
      </c>
      <c r="J142" s="55"/>
      <c r="K142" s="56">
        <f>VLOOKUP(J142,TABELA!H$1:O$202,8)</f>
        <v>0</v>
      </c>
      <c r="L142" s="55"/>
      <c r="M142" s="56">
        <f>VLOOKUP(L142,TABELA!N$1:O$202,2)</f>
        <v>0</v>
      </c>
      <c r="N142" s="55"/>
      <c r="O142" s="56">
        <f>VLOOKUP(W142,TABELA!E$1:O$202,11)</f>
        <v>0</v>
      </c>
      <c r="P142" s="57">
        <f aca="true" t="shared" si="26" ref="P142:P147">G142+I142+K142+M142+O142</f>
        <v>0</v>
      </c>
      <c r="Q142" s="58"/>
      <c r="R142" s="58"/>
      <c r="S142" s="58"/>
      <c r="T142" s="58"/>
      <c r="U142" s="59"/>
      <c r="V142" s="60">
        <f t="shared" si="23"/>
        <v>0</v>
      </c>
      <c r="W142" s="60">
        <f t="shared" si="24"/>
        <v>0</v>
      </c>
    </row>
    <row r="143" spans="1:23" ht="15.75">
      <c r="A143" s="100"/>
      <c r="B143" s="98"/>
      <c r="C143" s="97"/>
      <c r="D143" s="102"/>
      <c r="E143" s="101"/>
      <c r="F143" s="55"/>
      <c r="G143" s="56">
        <f>VLOOKUP(V143,TABELA!B$1:O$202,14)</f>
        <v>0</v>
      </c>
      <c r="H143" s="55"/>
      <c r="I143" s="56">
        <f>VLOOKUP(H143,TABELA!J$1:O$202,6)</f>
        <v>0</v>
      </c>
      <c r="J143" s="55"/>
      <c r="K143" s="56">
        <f>VLOOKUP(J143,TABELA!H$1:O$202,8)</f>
        <v>0</v>
      </c>
      <c r="L143" s="55"/>
      <c r="M143" s="56">
        <f>VLOOKUP(L143,TABELA!N$1:O$202,2)</f>
        <v>0</v>
      </c>
      <c r="N143" s="55"/>
      <c r="O143" s="56">
        <f>VLOOKUP(W143,TABELA!E$1:O$202,11)</f>
        <v>0</v>
      </c>
      <c r="P143" s="57">
        <f t="shared" si="26"/>
        <v>0</v>
      </c>
      <c r="Q143" s="58"/>
      <c r="R143" s="58"/>
      <c r="S143" s="58"/>
      <c r="T143" s="58"/>
      <c r="U143" s="59"/>
      <c r="V143" s="60">
        <f t="shared" si="23"/>
        <v>0</v>
      </c>
      <c r="W143" s="60">
        <f t="shared" si="24"/>
        <v>0</v>
      </c>
    </row>
    <row r="144" spans="1:23" ht="15.75">
      <c r="A144" s="100"/>
      <c r="B144" s="98"/>
      <c r="C144" s="97"/>
      <c r="D144" s="102"/>
      <c r="E144" s="101"/>
      <c r="F144" s="55"/>
      <c r="G144" s="56">
        <f>VLOOKUP(V144,TABELA!B$1:O$202,14)</f>
        <v>0</v>
      </c>
      <c r="H144" s="55"/>
      <c r="I144" s="56">
        <f>VLOOKUP(H144,TABELA!J$1:O$202,6)</f>
        <v>0</v>
      </c>
      <c r="J144" s="55"/>
      <c r="K144" s="56">
        <f>VLOOKUP(J144,TABELA!H$1:O$202,8)</f>
        <v>0</v>
      </c>
      <c r="L144" s="55"/>
      <c r="M144" s="56">
        <f>VLOOKUP(L144,TABELA!N$1:O$202,2)</f>
        <v>0</v>
      </c>
      <c r="N144" s="55"/>
      <c r="O144" s="56">
        <f>VLOOKUP(W144,TABELA!E$1:O$202,11)</f>
        <v>0</v>
      </c>
      <c r="P144" s="57">
        <f t="shared" si="26"/>
        <v>0</v>
      </c>
      <c r="Q144" s="58"/>
      <c r="R144" s="58"/>
      <c r="S144" s="58"/>
      <c r="T144" s="58"/>
      <c r="U144" s="59"/>
      <c r="V144" s="60">
        <f t="shared" si="23"/>
        <v>0</v>
      </c>
      <c r="W144" s="60">
        <f t="shared" si="24"/>
        <v>0</v>
      </c>
    </row>
    <row r="145" spans="1:23" ht="15.75">
      <c r="A145" s="100"/>
      <c r="B145" s="98"/>
      <c r="C145" s="97"/>
      <c r="D145" s="102"/>
      <c r="E145" s="101"/>
      <c r="F145" s="55"/>
      <c r="G145" s="56">
        <f>VLOOKUP(V145,TABELA!B$1:O$202,14)</f>
        <v>0</v>
      </c>
      <c r="H145" s="55"/>
      <c r="I145" s="56">
        <f>VLOOKUP(H145,TABELA!J$1:O$202,6)</f>
        <v>0</v>
      </c>
      <c r="J145" s="55"/>
      <c r="K145" s="56">
        <f>VLOOKUP(J145,TABELA!H$1:O$202,8)</f>
        <v>0</v>
      </c>
      <c r="L145" s="55"/>
      <c r="M145" s="56">
        <f>VLOOKUP(L145,TABELA!N$1:O$202,2)</f>
        <v>0</v>
      </c>
      <c r="N145" s="55"/>
      <c r="O145" s="56">
        <f>VLOOKUP(W145,TABELA!E$1:O$202,11)</f>
        <v>0</v>
      </c>
      <c r="P145" s="57">
        <f t="shared" si="26"/>
        <v>0</v>
      </c>
      <c r="Q145" s="58"/>
      <c r="R145" s="58"/>
      <c r="S145" s="58"/>
      <c r="T145" s="58"/>
      <c r="U145" s="59"/>
      <c r="V145" s="60">
        <f t="shared" si="23"/>
        <v>0</v>
      </c>
      <c r="W145" s="60">
        <f t="shared" si="24"/>
        <v>0</v>
      </c>
    </row>
    <row r="146" spans="1:23" ht="15.75">
      <c r="A146" s="100"/>
      <c r="B146" s="98"/>
      <c r="C146" s="97"/>
      <c r="D146" s="102"/>
      <c r="E146" s="101"/>
      <c r="F146" s="55"/>
      <c r="G146" s="56">
        <f>VLOOKUP(V146,TABELA!B$1:O$202,14)</f>
        <v>0</v>
      </c>
      <c r="H146" s="55"/>
      <c r="I146" s="56">
        <f>VLOOKUP(H146,TABELA!J$1:O$202,6)</f>
        <v>0</v>
      </c>
      <c r="J146" s="55"/>
      <c r="K146" s="56">
        <f>VLOOKUP(J146,TABELA!H$1:O$202,8)</f>
        <v>0</v>
      </c>
      <c r="L146" s="55"/>
      <c r="M146" s="56">
        <f>VLOOKUP(L146,TABELA!N$1:O$202,2)</f>
        <v>0</v>
      </c>
      <c r="N146" s="55"/>
      <c r="O146" s="56">
        <f>VLOOKUP(W146,TABELA!E$1:O$202,11)</f>
        <v>0</v>
      </c>
      <c r="P146" s="57">
        <f t="shared" si="26"/>
        <v>0</v>
      </c>
      <c r="Q146" s="58"/>
      <c r="R146" s="58"/>
      <c r="S146" s="58"/>
      <c r="T146" s="58"/>
      <c r="U146" s="59"/>
      <c r="V146" s="60">
        <f t="shared" si="23"/>
        <v>0</v>
      </c>
      <c r="W146" s="60">
        <f t="shared" si="24"/>
        <v>0</v>
      </c>
    </row>
    <row r="147" spans="1:23" ht="15.75">
      <c r="A147" s="100"/>
      <c r="B147" s="98"/>
      <c r="C147" s="97"/>
      <c r="D147" s="102"/>
      <c r="E147" s="101"/>
      <c r="F147" s="55"/>
      <c r="G147" s="56">
        <f>VLOOKUP(V147,TABELA!B$1:O$202,14)</f>
        <v>0</v>
      </c>
      <c r="H147" s="55"/>
      <c r="I147" s="56">
        <f>VLOOKUP(H147,TABELA!J$1:O$202,6)</f>
        <v>0</v>
      </c>
      <c r="J147" s="55"/>
      <c r="K147" s="56">
        <f>VLOOKUP(J147,TABELA!H$1:O$202,8)</f>
        <v>0</v>
      </c>
      <c r="L147" s="55"/>
      <c r="M147" s="56">
        <f>VLOOKUP(L147,TABELA!N$1:O$202,2)</f>
        <v>0</v>
      </c>
      <c r="N147" s="55"/>
      <c r="O147" s="56">
        <f>VLOOKUP(W147,TABELA!E$1:O$202,11)</f>
        <v>0</v>
      </c>
      <c r="P147" s="57">
        <f t="shared" si="26"/>
        <v>0</v>
      </c>
      <c r="Q147" s="58"/>
      <c r="R147" s="58"/>
      <c r="S147" s="58"/>
      <c r="T147" s="58"/>
      <c r="U147" s="59"/>
      <c r="V147" s="60">
        <f t="shared" si="23"/>
        <v>0</v>
      </c>
      <c r="W147" s="60">
        <f t="shared" si="24"/>
        <v>0</v>
      </c>
    </row>
    <row r="148" spans="1:23" s="67" customFormat="1" ht="15.75">
      <c r="A148" s="110"/>
      <c r="B148" s="107"/>
      <c r="C148" s="108"/>
      <c r="D148" s="112"/>
      <c r="E148" s="111"/>
      <c r="F148" s="109"/>
      <c r="G148" s="56">
        <f>VLOOKUP(V148,TABELA!B$1:O$202,14)</f>
        <v>0</v>
      </c>
      <c r="H148" s="64"/>
      <c r="I148" s="56">
        <f>VLOOKUP(H148,TABELA!J$1:O$202,6)</f>
        <v>0</v>
      </c>
      <c r="J148" s="64"/>
      <c r="K148" s="56">
        <f>VLOOKUP(J148,TABELA!H$1:O$202,8)</f>
        <v>0</v>
      </c>
      <c r="L148" s="64"/>
      <c r="M148" s="56">
        <f>VLOOKUP(L148,TABELA!N$1:O$202,2)</f>
        <v>0</v>
      </c>
      <c r="N148" s="64"/>
      <c r="O148" s="56">
        <f>VLOOKUP(W148,TABELA!E$1:O$202,11)</f>
        <v>0</v>
      </c>
      <c r="P148" s="65"/>
      <c r="Q148" s="65">
        <f>LARGE(P142:P147,1)+LARGE(P142:P147,2)+LARGE(P142:P147,3)+LARGE(P142:P147,4)+LARGE(P142:P147,5)</f>
        <v>0</v>
      </c>
      <c r="R148" s="66"/>
      <c r="S148" s="66"/>
      <c r="T148" s="66"/>
      <c r="U148" s="59"/>
      <c r="V148" s="67">
        <f t="shared" si="23"/>
        <v>0</v>
      </c>
      <c r="W148" s="67">
        <f t="shared" si="24"/>
        <v>0</v>
      </c>
    </row>
    <row r="149" spans="1:23" ht="15.75">
      <c r="A149" s="97"/>
      <c r="B149" s="98"/>
      <c r="C149" s="97"/>
      <c r="D149" s="103"/>
      <c r="E149" s="103"/>
      <c r="F149" s="55"/>
      <c r="G149" s="56">
        <f>VLOOKUP(V149,TABELA!B$1:O$202,14)</f>
        <v>0</v>
      </c>
      <c r="H149" s="55"/>
      <c r="I149" s="56">
        <f>VLOOKUP(H149,TABELA!J$1:O$202,6)</f>
        <v>0</v>
      </c>
      <c r="J149" s="55"/>
      <c r="K149" s="56">
        <f>VLOOKUP(J149,TABELA!H$1:O$202,8)</f>
        <v>0</v>
      </c>
      <c r="L149" s="55"/>
      <c r="M149" s="56">
        <f>VLOOKUP(L149,TABELA!N$1:O$202,2)</f>
        <v>0</v>
      </c>
      <c r="N149" s="55"/>
      <c r="O149" s="56">
        <f>VLOOKUP(W149,TABELA!E$1:O$202,11)</f>
        <v>0</v>
      </c>
      <c r="P149" s="57">
        <f aca="true" t="shared" si="27" ref="P149:P154">G149+I149+K149+M149+O149</f>
        <v>0</v>
      </c>
      <c r="Q149" s="58"/>
      <c r="R149" s="58"/>
      <c r="S149" s="58"/>
      <c r="T149" s="58"/>
      <c r="U149" s="59"/>
      <c r="V149" s="60">
        <f t="shared" si="23"/>
        <v>0</v>
      </c>
      <c r="W149" s="60">
        <f t="shared" si="24"/>
        <v>0</v>
      </c>
    </row>
    <row r="150" spans="1:23" ht="15.75">
      <c r="A150" s="97"/>
      <c r="B150" s="98"/>
      <c r="C150" s="97"/>
      <c r="D150" s="103"/>
      <c r="E150" s="103"/>
      <c r="F150" s="55"/>
      <c r="G150" s="56">
        <f>VLOOKUP(V150,TABELA!B$1:O$202,14)</f>
        <v>0</v>
      </c>
      <c r="H150" s="55"/>
      <c r="I150" s="56">
        <f>VLOOKUP(H150,TABELA!J$1:O$202,6)</f>
        <v>0</v>
      </c>
      <c r="J150" s="55"/>
      <c r="K150" s="56">
        <f>VLOOKUP(J150,TABELA!H$1:O$202,8)</f>
        <v>0</v>
      </c>
      <c r="L150" s="55"/>
      <c r="M150" s="56">
        <f>VLOOKUP(L150,TABELA!N$1:O$202,2)</f>
        <v>0</v>
      </c>
      <c r="N150" s="55"/>
      <c r="O150" s="56">
        <f>VLOOKUP(W150,TABELA!E$1:O$202,11)</f>
        <v>0</v>
      </c>
      <c r="P150" s="57">
        <f t="shared" si="27"/>
        <v>0</v>
      </c>
      <c r="Q150" s="58"/>
      <c r="R150" s="58"/>
      <c r="S150" s="58"/>
      <c r="T150" s="58"/>
      <c r="U150" s="59"/>
      <c r="V150" s="60">
        <f t="shared" si="23"/>
        <v>0</v>
      </c>
      <c r="W150" s="60">
        <f t="shared" si="24"/>
        <v>0</v>
      </c>
    </row>
    <row r="151" spans="1:23" ht="15.75">
      <c r="A151" s="97"/>
      <c r="B151" s="98"/>
      <c r="C151" s="97"/>
      <c r="D151" s="103"/>
      <c r="E151" s="103"/>
      <c r="F151" s="55"/>
      <c r="G151" s="56">
        <f>VLOOKUP(V151,TABELA!B$1:O$202,14)</f>
        <v>0</v>
      </c>
      <c r="H151" s="55"/>
      <c r="I151" s="56">
        <f>VLOOKUP(H151,TABELA!J$1:O$202,6)</f>
        <v>0</v>
      </c>
      <c r="J151" s="55"/>
      <c r="K151" s="56">
        <f>VLOOKUP(J151,TABELA!H$1:O$202,8)</f>
        <v>0</v>
      </c>
      <c r="L151" s="55"/>
      <c r="M151" s="56">
        <f>VLOOKUP(L151,TABELA!N$1:O$202,2)</f>
        <v>0</v>
      </c>
      <c r="N151" s="55"/>
      <c r="O151" s="56">
        <f>VLOOKUP(W151,TABELA!E$1:O$202,11)</f>
        <v>0</v>
      </c>
      <c r="P151" s="57">
        <f t="shared" si="27"/>
        <v>0</v>
      </c>
      <c r="Q151" s="58"/>
      <c r="R151" s="58"/>
      <c r="S151" s="58"/>
      <c r="T151" s="58"/>
      <c r="U151" s="59"/>
      <c r="V151" s="60">
        <f t="shared" si="23"/>
        <v>0</v>
      </c>
      <c r="W151" s="60">
        <f t="shared" si="24"/>
        <v>0</v>
      </c>
    </row>
    <row r="152" spans="1:23" ht="15.75">
      <c r="A152" s="97"/>
      <c r="B152" s="98"/>
      <c r="C152" s="97"/>
      <c r="D152" s="103"/>
      <c r="E152" s="103"/>
      <c r="F152" s="55"/>
      <c r="G152" s="56">
        <f>VLOOKUP(V152,TABELA!B$1:O$202,14)</f>
        <v>0</v>
      </c>
      <c r="H152" s="55"/>
      <c r="I152" s="56">
        <f>VLOOKUP(H152,TABELA!J$1:O$202,6)</f>
        <v>0</v>
      </c>
      <c r="J152" s="55"/>
      <c r="K152" s="56">
        <f>VLOOKUP(J152,TABELA!H$1:O$202,8)</f>
        <v>0</v>
      </c>
      <c r="L152" s="55"/>
      <c r="M152" s="56">
        <f>VLOOKUP(L152,TABELA!N$1:O$202,2)</f>
        <v>0</v>
      </c>
      <c r="N152" s="55"/>
      <c r="O152" s="56">
        <f>VLOOKUP(W152,TABELA!E$1:O$202,11)</f>
        <v>0</v>
      </c>
      <c r="P152" s="57">
        <f t="shared" si="27"/>
        <v>0</v>
      </c>
      <c r="Q152" s="58"/>
      <c r="R152" s="58"/>
      <c r="S152" s="58"/>
      <c r="T152" s="58"/>
      <c r="U152" s="59"/>
      <c r="V152" s="60">
        <f t="shared" si="23"/>
        <v>0</v>
      </c>
      <c r="W152" s="60">
        <f t="shared" si="24"/>
        <v>0</v>
      </c>
    </row>
    <row r="153" spans="1:23" ht="15.75">
      <c r="A153" s="97"/>
      <c r="B153" s="98"/>
      <c r="C153" s="97"/>
      <c r="D153" s="103"/>
      <c r="E153" s="103"/>
      <c r="F153" s="55"/>
      <c r="G153" s="56">
        <f>VLOOKUP(V153,TABELA!B$1:O$202,14)</f>
        <v>0</v>
      </c>
      <c r="H153" s="55"/>
      <c r="I153" s="56">
        <f>VLOOKUP(H153,TABELA!J$1:O$202,6)</f>
        <v>0</v>
      </c>
      <c r="J153" s="55"/>
      <c r="K153" s="56">
        <f>VLOOKUP(J153,TABELA!H$1:O$202,8)</f>
        <v>0</v>
      </c>
      <c r="L153" s="55"/>
      <c r="M153" s="56">
        <f>VLOOKUP(L153,TABELA!N$1:O$202,2)</f>
        <v>0</v>
      </c>
      <c r="N153" s="55"/>
      <c r="O153" s="56">
        <f>VLOOKUP(W153,TABELA!E$1:O$202,11)</f>
        <v>0</v>
      </c>
      <c r="P153" s="57">
        <f t="shared" si="27"/>
        <v>0</v>
      </c>
      <c r="Q153" s="58"/>
      <c r="R153" s="58"/>
      <c r="S153" s="58"/>
      <c r="T153" s="58"/>
      <c r="U153" s="59"/>
      <c r="V153" s="60">
        <f t="shared" si="23"/>
        <v>0</v>
      </c>
      <c r="W153" s="60">
        <f t="shared" si="24"/>
        <v>0</v>
      </c>
    </row>
    <row r="154" spans="1:23" ht="15.75">
      <c r="A154" s="97"/>
      <c r="B154" s="98"/>
      <c r="C154" s="97"/>
      <c r="D154" s="103"/>
      <c r="E154" s="103"/>
      <c r="F154" s="55"/>
      <c r="G154" s="56">
        <f>VLOOKUP(V154,TABELA!B$1:O$202,14)</f>
        <v>0</v>
      </c>
      <c r="H154" s="55"/>
      <c r="I154" s="56">
        <f>VLOOKUP(H154,TABELA!J$1:O$202,6)</f>
        <v>0</v>
      </c>
      <c r="J154" s="55"/>
      <c r="K154" s="56">
        <f>VLOOKUP(J154,TABELA!H$1:O$202,8)</f>
        <v>0</v>
      </c>
      <c r="L154" s="55"/>
      <c r="M154" s="56">
        <f>VLOOKUP(L154,TABELA!N$1:O$202,2)</f>
        <v>0</v>
      </c>
      <c r="N154" s="55"/>
      <c r="O154" s="56">
        <f>VLOOKUP(W154,TABELA!E$1:O$202,11)</f>
        <v>0</v>
      </c>
      <c r="P154" s="57">
        <f t="shared" si="27"/>
        <v>0</v>
      </c>
      <c r="Q154" s="58"/>
      <c r="R154" s="58"/>
      <c r="S154" s="58"/>
      <c r="T154" s="58"/>
      <c r="U154" s="59"/>
      <c r="V154" s="60">
        <f t="shared" si="23"/>
        <v>0</v>
      </c>
      <c r="W154" s="60">
        <f t="shared" si="24"/>
        <v>0</v>
      </c>
    </row>
    <row r="155" spans="1:23" s="67" customFormat="1" ht="15.75">
      <c r="A155" s="108"/>
      <c r="B155" s="107"/>
      <c r="C155" s="108"/>
      <c r="D155" s="113"/>
      <c r="E155" s="113"/>
      <c r="F155" s="109"/>
      <c r="G155" s="56">
        <f>VLOOKUP(V155,TABELA!B$1:O$202,14)</f>
        <v>0</v>
      </c>
      <c r="H155" s="64"/>
      <c r="I155" s="56">
        <f>VLOOKUP(H155,TABELA!J$1:O$202,6)</f>
        <v>0</v>
      </c>
      <c r="J155" s="64"/>
      <c r="K155" s="56">
        <f>VLOOKUP(J155,TABELA!H$1:O$202,8)</f>
        <v>0</v>
      </c>
      <c r="L155" s="64"/>
      <c r="M155" s="56">
        <f>VLOOKUP(L155,TABELA!N$1:O$202,2)</f>
        <v>0</v>
      </c>
      <c r="N155" s="64"/>
      <c r="O155" s="56">
        <f>VLOOKUP(W155,TABELA!E$1:O$202,11)</f>
        <v>0</v>
      </c>
      <c r="P155" s="65"/>
      <c r="Q155" s="65">
        <f>LARGE(P149:P154,1)+LARGE(P149:P154,2)+LARGE(P149:P154,3)+LARGE(P149:P154,4)+LARGE(P149:P154,5)</f>
        <v>0</v>
      </c>
      <c r="R155" s="66"/>
      <c r="S155" s="66"/>
      <c r="T155" s="66"/>
      <c r="U155" s="59"/>
      <c r="V155" s="67">
        <f t="shared" si="23"/>
        <v>0</v>
      </c>
      <c r="W155" s="67">
        <f t="shared" si="24"/>
        <v>0</v>
      </c>
    </row>
    <row r="156" spans="1:23" ht="15.75">
      <c r="A156" s="99"/>
      <c r="B156" s="98"/>
      <c r="C156" s="97"/>
      <c r="D156" s="101"/>
      <c r="E156" s="101"/>
      <c r="F156" s="55"/>
      <c r="G156" s="56">
        <f>VLOOKUP(V156,TABELA!B$1:O$202,14)</f>
        <v>0</v>
      </c>
      <c r="H156" s="55"/>
      <c r="I156" s="56">
        <f>VLOOKUP(H156,TABELA!J$1:O$202,6)</f>
        <v>0</v>
      </c>
      <c r="J156" s="55"/>
      <c r="K156" s="56">
        <f>VLOOKUP(J156,TABELA!H$1:O$202,8)</f>
        <v>0</v>
      </c>
      <c r="L156" s="55"/>
      <c r="M156" s="56">
        <f>VLOOKUP(L156,TABELA!N$1:O$202,2)</f>
        <v>0</v>
      </c>
      <c r="N156" s="55"/>
      <c r="O156" s="56">
        <f>VLOOKUP(W156,TABELA!E$1:O$202,11)</f>
        <v>0</v>
      </c>
      <c r="P156" s="57">
        <f aca="true" t="shared" si="28" ref="P156:P161">G156+I156+K156+M156+O156</f>
        <v>0</v>
      </c>
      <c r="Q156" s="58"/>
      <c r="R156" s="58"/>
      <c r="S156" s="58"/>
      <c r="T156" s="58"/>
      <c r="U156" s="59"/>
      <c r="V156" s="60">
        <f t="shared" si="23"/>
        <v>0</v>
      </c>
      <c r="W156" s="60">
        <f t="shared" si="24"/>
        <v>0</v>
      </c>
    </row>
    <row r="157" spans="1:23" ht="15.75">
      <c r="A157" s="99"/>
      <c r="B157" s="98"/>
      <c r="C157" s="97"/>
      <c r="D157" s="101"/>
      <c r="E157" s="101"/>
      <c r="F157" s="55"/>
      <c r="G157" s="56">
        <f>VLOOKUP(V157,TABELA!B$1:O$202,14)</f>
        <v>0</v>
      </c>
      <c r="H157" s="55"/>
      <c r="I157" s="56">
        <f>VLOOKUP(H157,TABELA!J$1:O$202,6)</f>
        <v>0</v>
      </c>
      <c r="J157" s="55"/>
      <c r="K157" s="56">
        <f>VLOOKUP(J157,TABELA!H$1:O$202,8)</f>
        <v>0</v>
      </c>
      <c r="L157" s="55"/>
      <c r="M157" s="56">
        <f>VLOOKUP(L157,TABELA!N$1:O$202,2)</f>
        <v>0</v>
      </c>
      <c r="N157" s="55"/>
      <c r="O157" s="56">
        <f>VLOOKUP(W157,TABELA!E$1:O$202,11)</f>
        <v>0</v>
      </c>
      <c r="P157" s="57">
        <f t="shared" si="28"/>
        <v>0</v>
      </c>
      <c r="Q157" s="58"/>
      <c r="R157" s="58"/>
      <c r="S157" s="58"/>
      <c r="T157" s="58"/>
      <c r="U157" s="59"/>
      <c r="V157" s="60">
        <f t="shared" si="23"/>
        <v>0</v>
      </c>
      <c r="W157" s="60">
        <f t="shared" si="24"/>
        <v>0</v>
      </c>
    </row>
    <row r="158" spans="1:23" ht="15.75">
      <c r="A158" s="99"/>
      <c r="B158" s="98"/>
      <c r="C158" s="97"/>
      <c r="D158" s="101"/>
      <c r="E158" s="101"/>
      <c r="F158" s="55"/>
      <c r="G158" s="56">
        <f>VLOOKUP(V158,TABELA!B$1:O$202,14)</f>
        <v>0</v>
      </c>
      <c r="H158" s="55"/>
      <c r="I158" s="56">
        <f>VLOOKUP(H158,TABELA!J$1:O$202,6)</f>
        <v>0</v>
      </c>
      <c r="J158" s="55"/>
      <c r="K158" s="56">
        <f>VLOOKUP(J158,TABELA!H$1:O$202,8)</f>
        <v>0</v>
      </c>
      <c r="L158" s="55"/>
      <c r="M158" s="56">
        <f>VLOOKUP(L158,TABELA!N$1:O$202,2)</f>
        <v>0</v>
      </c>
      <c r="N158" s="55"/>
      <c r="O158" s="56">
        <f>VLOOKUP(W158,TABELA!E$1:O$202,11)</f>
        <v>0</v>
      </c>
      <c r="P158" s="57">
        <f t="shared" si="28"/>
        <v>0</v>
      </c>
      <c r="Q158" s="58"/>
      <c r="R158" s="58"/>
      <c r="S158" s="58"/>
      <c r="T158" s="58"/>
      <c r="U158" s="59"/>
      <c r="V158" s="60">
        <f t="shared" si="23"/>
        <v>0</v>
      </c>
      <c r="W158" s="60">
        <f t="shared" si="24"/>
        <v>0</v>
      </c>
    </row>
    <row r="159" spans="1:23" ht="15.75">
      <c r="A159" s="99"/>
      <c r="B159" s="98"/>
      <c r="C159" s="97"/>
      <c r="D159" s="101"/>
      <c r="E159" s="101"/>
      <c r="F159" s="55"/>
      <c r="G159" s="56">
        <f>VLOOKUP(V159,TABELA!B$1:O$202,14)</f>
        <v>0</v>
      </c>
      <c r="H159" s="55"/>
      <c r="I159" s="56">
        <f>VLOOKUP(H159,TABELA!J$1:O$202,6)</f>
        <v>0</v>
      </c>
      <c r="J159" s="55"/>
      <c r="K159" s="56">
        <f>VLOOKUP(J159,TABELA!H$1:O$202,8)</f>
        <v>0</v>
      </c>
      <c r="L159" s="55"/>
      <c r="M159" s="56">
        <f>VLOOKUP(L159,TABELA!N$1:O$202,2)</f>
        <v>0</v>
      </c>
      <c r="N159" s="55"/>
      <c r="O159" s="56">
        <f>VLOOKUP(W159,TABELA!E$1:O$202,11)</f>
        <v>0</v>
      </c>
      <c r="P159" s="57">
        <f t="shared" si="28"/>
        <v>0</v>
      </c>
      <c r="Q159" s="58"/>
      <c r="R159" s="58"/>
      <c r="S159" s="58"/>
      <c r="T159" s="58"/>
      <c r="U159" s="59"/>
      <c r="V159" s="60">
        <f t="shared" si="23"/>
        <v>0</v>
      </c>
      <c r="W159" s="60">
        <f t="shared" si="24"/>
        <v>0</v>
      </c>
    </row>
    <row r="160" spans="1:23" ht="15.75">
      <c r="A160" s="99"/>
      <c r="B160" s="98"/>
      <c r="C160" s="97"/>
      <c r="D160" s="101"/>
      <c r="E160" s="101"/>
      <c r="F160" s="55"/>
      <c r="G160" s="56">
        <f>VLOOKUP(V160,TABELA!B$1:O$202,14)</f>
        <v>0</v>
      </c>
      <c r="H160" s="55"/>
      <c r="I160" s="56">
        <f>VLOOKUP(H160,TABELA!J$1:O$202,6)</f>
        <v>0</v>
      </c>
      <c r="J160" s="55"/>
      <c r="K160" s="56">
        <f>VLOOKUP(J160,TABELA!H$1:O$202,8)</f>
        <v>0</v>
      </c>
      <c r="L160" s="55"/>
      <c r="M160" s="56">
        <f>VLOOKUP(L160,TABELA!N$1:O$202,2)</f>
        <v>0</v>
      </c>
      <c r="N160" s="55"/>
      <c r="O160" s="56">
        <f>VLOOKUP(W160,TABELA!E$1:O$202,11)</f>
        <v>0</v>
      </c>
      <c r="P160" s="57">
        <f t="shared" si="28"/>
        <v>0</v>
      </c>
      <c r="Q160" s="58"/>
      <c r="R160" s="58"/>
      <c r="S160" s="58"/>
      <c r="T160" s="58"/>
      <c r="U160" s="59"/>
      <c r="V160" s="60">
        <f t="shared" si="23"/>
        <v>0</v>
      </c>
      <c r="W160" s="60">
        <f t="shared" si="24"/>
        <v>0</v>
      </c>
    </row>
    <row r="161" spans="1:23" ht="15.75">
      <c r="A161" s="99"/>
      <c r="B161" s="98"/>
      <c r="C161" s="97"/>
      <c r="D161" s="101"/>
      <c r="E161" s="101"/>
      <c r="F161" s="55"/>
      <c r="G161" s="56">
        <f>VLOOKUP(V161,TABELA!B$1:O$202,14)</f>
        <v>0</v>
      </c>
      <c r="H161" s="55"/>
      <c r="I161" s="56">
        <f>VLOOKUP(H161,TABELA!J$1:O$202,6)</f>
        <v>0</v>
      </c>
      <c r="J161" s="55"/>
      <c r="K161" s="56">
        <f>VLOOKUP(J161,TABELA!H$1:O$202,8)</f>
        <v>0</v>
      </c>
      <c r="L161" s="55"/>
      <c r="M161" s="56">
        <f>VLOOKUP(L161,TABELA!N$1:O$202,2)</f>
        <v>0</v>
      </c>
      <c r="N161" s="55"/>
      <c r="O161" s="56">
        <f>VLOOKUP(W161,TABELA!E$1:O$202,11)</f>
        <v>0</v>
      </c>
      <c r="P161" s="57">
        <f t="shared" si="28"/>
        <v>0</v>
      </c>
      <c r="Q161" s="58"/>
      <c r="R161" s="58"/>
      <c r="S161" s="58"/>
      <c r="T161" s="58"/>
      <c r="U161" s="59"/>
      <c r="V161" s="60">
        <f t="shared" si="23"/>
        <v>0</v>
      </c>
      <c r="W161" s="60">
        <f t="shared" si="24"/>
        <v>0</v>
      </c>
    </row>
    <row r="162" spans="1:23" s="67" customFormat="1" ht="15.75">
      <c r="A162" s="106"/>
      <c r="B162" s="107"/>
      <c r="C162" s="108"/>
      <c r="D162" s="111"/>
      <c r="E162" s="111"/>
      <c r="F162" s="109"/>
      <c r="G162" s="56">
        <f>VLOOKUP(V162,TABELA!B$1:O$202,14)</f>
        <v>0</v>
      </c>
      <c r="H162" s="64"/>
      <c r="I162" s="56">
        <f>VLOOKUP(H162,TABELA!J$1:O$202,6)</f>
        <v>0</v>
      </c>
      <c r="J162" s="64"/>
      <c r="K162" s="56">
        <f>VLOOKUP(J162,TABELA!H$1:O$202,8)</f>
        <v>0</v>
      </c>
      <c r="L162" s="64"/>
      <c r="M162" s="56">
        <f>VLOOKUP(L162,TABELA!N$1:O$202,2)</f>
        <v>0</v>
      </c>
      <c r="N162" s="64"/>
      <c r="O162" s="56">
        <f>VLOOKUP(W162,TABELA!E$1:O$202,11)</f>
        <v>0</v>
      </c>
      <c r="P162" s="65"/>
      <c r="Q162" s="65">
        <f>LARGE(P156:P161,1)+LARGE(P156:P161,2)+LARGE(P156:P161,3)+LARGE(P156:P161,4)+LARGE(P156:P161,5)</f>
        <v>0</v>
      </c>
      <c r="R162" s="66"/>
      <c r="S162" s="66"/>
      <c r="T162" s="66"/>
      <c r="U162" s="59"/>
      <c r="V162" s="67">
        <f t="shared" si="23"/>
        <v>0</v>
      </c>
      <c r="W162" s="67">
        <f t="shared" si="24"/>
        <v>0</v>
      </c>
    </row>
    <row r="163" spans="1:23" ht="15.75">
      <c r="A163" s="99"/>
      <c r="B163" s="98"/>
      <c r="C163" s="97"/>
      <c r="D163" s="101"/>
      <c r="E163" s="101"/>
      <c r="F163" s="55"/>
      <c r="G163" s="56">
        <f>VLOOKUP(V163,TABELA!B$1:O$202,14)</f>
        <v>0</v>
      </c>
      <c r="H163" s="55"/>
      <c r="I163" s="56">
        <f>VLOOKUP(H163,TABELA!J$1:O$202,6)</f>
        <v>0</v>
      </c>
      <c r="J163" s="55"/>
      <c r="K163" s="56">
        <f>VLOOKUP(J163,TABELA!H$1:O$202,8)</f>
        <v>0</v>
      </c>
      <c r="L163" s="55"/>
      <c r="M163" s="56">
        <f>VLOOKUP(L163,TABELA!N$1:O$202,2)</f>
        <v>0</v>
      </c>
      <c r="N163" s="55"/>
      <c r="O163" s="56">
        <f>VLOOKUP(W163,TABELA!E$1:O$202,11)</f>
        <v>0</v>
      </c>
      <c r="P163" s="57">
        <f aca="true" t="shared" si="29" ref="P163:P168">G163+I163+K163+M163+O163</f>
        <v>0</v>
      </c>
      <c r="Q163" s="58"/>
      <c r="R163" s="58"/>
      <c r="S163" s="58"/>
      <c r="T163" s="58"/>
      <c r="U163" s="59"/>
      <c r="V163" s="60">
        <f t="shared" si="23"/>
        <v>0</v>
      </c>
      <c r="W163" s="60">
        <f t="shared" si="24"/>
        <v>0</v>
      </c>
    </row>
    <row r="164" spans="1:23" ht="15.75">
      <c r="A164" s="99"/>
      <c r="B164" s="98"/>
      <c r="C164" s="97"/>
      <c r="D164" s="101"/>
      <c r="E164" s="101"/>
      <c r="F164" s="55"/>
      <c r="G164" s="56">
        <f>VLOOKUP(V164,TABELA!B$1:O$202,14)</f>
        <v>0</v>
      </c>
      <c r="H164" s="55"/>
      <c r="I164" s="56">
        <f>VLOOKUP(H164,TABELA!J$1:O$202,6)</f>
        <v>0</v>
      </c>
      <c r="J164" s="55"/>
      <c r="K164" s="56">
        <f>VLOOKUP(J164,TABELA!H$1:O$202,8)</f>
        <v>0</v>
      </c>
      <c r="L164" s="55"/>
      <c r="M164" s="56">
        <f>VLOOKUP(L164,TABELA!N$1:O$202,2)</f>
        <v>0</v>
      </c>
      <c r="N164" s="55"/>
      <c r="O164" s="56">
        <f>VLOOKUP(W164,TABELA!E$1:O$202,11)</f>
        <v>0</v>
      </c>
      <c r="P164" s="57">
        <f t="shared" si="29"/>
        <v>0</v>
      </c>
      <c r="Q164" s="58"/>
      <c r="R164" s="58"/>
      <c r="S164" s="58"/>
      <c r="T164" s="58"/>
      <c r="U164" s="59"/>
      <c r="V164" s="60">
        <f t="shared" si="23"/>
        <v>0</v>
      </c>
      <c r="W164" s="60">
        <f t="shared" si="24"/>
        <v>0</v>
      </c>
    </row>
    <row r="165" spans="1:23" ht="15.75">
      <c r="A165" s="99"/>
      <c r="B165" s="98"/>
      <c r="C165" s="97"/>
      <c r="D165" s="101"/>
      <c r="E165" s="101"/>
      <c r="F165" s="55"/>
      <c r="G165" s="56">
        <f>VLOOKUP(V165,TABELA!B$1:O$202,14)</f>
        <v>0</v>
      </c>
      <c r="H165" s="55"/>
      <c r="I165" s="56">
        <f>VLOOKUP(H165,TABELA!J$1:O$202,6)</f>
        <v>0</v>
      </c>
      <c r="J165" s="55"/>
      <c r="K165" s="56">
        <f>VLOOKUP(J165,TABELA!H$1:O$202,8)</f>
        <v>0</v>
      </c>
      <c r="L165" s="55"/>
      <c r="M165" s="56">
        <f>VLOOKUP(L165,TABELA!N$1:O$202,2)</f>
        <v>0</v>
      </c>
      <c r="N165" s="55"/>
      <c r="O165" s="56">
        <f>VLOOKUP(W165,TABELA!E$1:O$202,11)</f>
        <v>0</v>
      </c>
      <c r="P165" s="57">
        <f t="shared" si="29"/>
        <v>0</v>
      </c>
      <c r="Q165" s="58"/>
      <c r="R165" s="58"/>
      <c r="S165" s="58"/>
      <c r="T165" s="58"/>
      <c r="U165" s="59"/>
      <c r="V165" s="60">
        <f t="shared" si="23"/>
        <v>0</v>
      </c>
      <c r="W165" s="60">
        <f t="shared" si="24"/>
        <v>0</v>
      </c>
    </row>
    <row r="166" spans="1:23" ht="15.75">
      <c r="A166" s="99"/>
      <c r="B166" s="98"/>
      <c r="C166" s="97"/>
      <c r="D166" s="101"/>
      <c r="E166" s="101"/>
      <c r="F166" s="55"/>
      <c r="G166" s="56">
        <f>VLOOKUP(V166,TABELA!B$1:O$202,14)</f>
        <v>0</v>
      </c>
      <c r="H166" s="55"/>
      <c r="I166" s="56">
        <f>VLOOKUP(H166,TABELA!J$1:O$202,6)</f>
        <v>0</v>
      </c>
      <c r="J166" s="55"/>
      <c r="K166" s="56">
        <f>VLOOKUP(J166,TABELA!H$1:O$202,8)</f>
        <v>0</v>
      </c>
      <c r="L166" s="55"/>
      <c r="M166" s="56">
        <f>VLOOKUP(L166,TABELA!N$1:O$202,2)</f>
        <v>0</v>
      </c>
      <c r="N166" s="55"/>
      <c r="O166" s="56">
        <f>VLOOKUP(W166,TABELA!E$1:O$202,11)</f>
        <v>0</v>
      </c>
      <c r="P166" s="57">
        <f t="shared" si="29"/>
        <v>0</v>
      </c>
      <c r="Q166" s="58"/>
      <c r="R166" s="58"/>
      <c r="S166" s="58"/>
      <c r="T166" s="58"/>
      <c r="U166" s="59"/>
      <c r="V166" s="60">
        <f t="shared" si="23"/>
        <v>0</v>
      </c>
      <c r="W166" s="60">
        <f t="shared" si="24"/>
        <v>0</v>
      </c>
    </row>
    <row r="167" spans="1:23" ht="15.75">
      <c r="A167" s="99"/>
      <c r="B167" s="98"/>
      <c r="C167" s="97"/>
      <c r="D167" s="101"/>
      <c r="E167" s="101"/>
      <c r="F167" s="55"/>
      <c r="G167" s="56">
        <f>VLOOKUP(V167,TABELA!B$1:O$202,14)</f>
        <v>0</v>
      </c>
      <c r="H167" s="55"/>
      <c r="I167" s="56">
        <f>VLOOKUP(H167,TABELA!J$1:O$202,6)</f>
        <v>0</v>
      </c>
      <c r="J167" s="55"/>
      <c r="K167" s="56">
        <f>VLOOKUP(J167,TABELA!H$1:O$202,8)</f>
        <v>0</v>
      </c>
      <c r="L167" s="55"/>
      <c r="M167" s="56">
        <f>VLOOKUP(L167,TABELA!N$1:O$202,2)</f>
        <v>0</v>
      </c>
      <c r="N167" s="55"/>
      <c r="O167" s="56">
        <f>VLOOKUP(W167,TABELA!E$1:O$202,11)</f>
        <v>0</v>
      </c>
      <c r="P167" s="57">
        <f t="shared" si="29"/>
        <v>0</v>
      </c>
      <c r="Q167" s="58"/>
      <c r="R167" s="58"/>
      <c r="S167" s="58"/>
      <c r="T167" s="58"/>
      <c r="U167" s="59"/>
      <c r="V167" s="60">
        <f t="shared" si="23"/>
        <v>0</v>
      </c>
      <c r="W167" s="60">
        <f t="shared" si="24"/>
        <v>0</v>
      </c>
    </row>
    <row r="168" spans="1:23" ht="15.75">
      <c r="A168" s="99"/>
      <c r="B168" s="98"/>
      <c r="C168" s="97"/>
      <c r="D168" s="101"/>
      <c r="E168" s="101"/>
      <c r="F168" s="55"/>
      <c r="G168" s="56">
        <f>VLOOKUP(V168,TABELA!B$1:O$202,14)</f>
        <v>0</v>
      </c>
      <c r="H168" s="55"/>
      <c r="I168" s="56">
        <f>VLOOKUP(H168,TABELA!J$1:O$202,6)</f>
        <v>0</v>
      </c>
      <c r="J168" s="55"/>
      <c r="K168" s="56">
        <f>VLOOKUP(J168,TABELA!H$1:O$202,8)</f>
        <v>0</v>
      </c>
      <c r="L168" s="55"/>
      <c r="M168" s="56">
        <f>VLOOKUP(L168,TABELA!N$1:O$202,2)</f>
        <v>0</v>
      </c>
      <c r="N168" s="55"/>
      <c r="O168" s="56">
        <f>VLOOKUP(W168,TABELA!E$1:O$202,11)</f>
        <v>0</v>
      </c>
      <c r="P168" s="57">
        <f t="shared" si="29"/>
        <v>0</v>
      </c>
      <c r="Q168" s="58"/>
      <c r="R168" s="58"/>
      <c r="S168" s="58"/>
      <c r="T168" s="58"/>
      <c r="U168" s="59"/>
      <c r="V168" s="60">
        <f t="shared" si="23"/>
        <v>0</v>
      </c>
      <c r="W168" s="60">
        <f t="shared" si="24"/>
        <v>0</v>
      </c>
    </row>
    <row r="169" spans="1:23" s="67" customFormat="1" ht="15.75">
      <c r="A169" s="106"/>
      <c r="B169" s="107"/>
      <c r="C169" s="108"/>
      <c r="D169" s="111"/>
      <c r="E169" s="111"/>
      <c r="F169" s="109"/>
      <c r="G169" s="56">
        <f>VLOOKUP(V169,TABELA!B$1:O$202,14)</f>
        <v>0</v>
      </c>
      <c r="H169" s="64"/>
      <c r="I169" s="56">
        <f>VLOOKUP(H169,TABELA!J$1:O$202,6)</f>
        <v>0</v>
      </c>
      <c r="J169" s="64"/>
      <c r="K169" s="56">
        <f>VLOOKUP(J169,TABELA!H$1:O$202,8)</f>
        <v>0</v>
      </c>
      <c r="L169" s="64"/>
      <c r="M169" s="56">
        <f>VLOOKUP(L169,TABELA!N$1:O$202,2)</f>
        <v>0</v>
      </c>
      <c r="N169" s="64"/>
      <c r="O169" s="56">
        <f>VLOOKUP(W169,TABELA!E$1:O$202,11)</f>
        <v>0</v>
      </c>
      <c r="P169" s="65"/>
      <c r="Q169" s="65">
        <f>LARGE(P163:P168,1)+LARGE(P163:P168,2)+LARGE(P163:P168,3)+LARGE(P163:P168,4)+LARGE(P163:P168,5)</f>
        <v>0</v>
      </c>
      <c r="R169" s="66"/>
      <c r="S169" s="66"/>
      <c r="T169" s="66"/>
      <c r="U169" s="59"/>
      <c r="V169" s="67">
        <f t="shared" si="23"/>
        <v>0</v>
      </c>
      <c r="W169" s="67">
        <f t="shared" si="24"/>
        <v>0</v>
      </c>
    </row>
    <row r="170" spans="1:23" ht="15.75">
      <c r="A170" s="104"/>
      <c r="B170" s="98"/>
      <c r="C170" s="97"/>
      <c r="D170" s="105"/>
      <c r="E170" s="101"/>
      <c r="F170" s="55"/>
      <c r="G170" s="56">
        <f>VLOOKUP(V170,TABELA!B$1:O$202,14)</f>
        <v>0</v>
      </c>
      <c r="H170" s="55"/>
      <c r="I170" s="56">
        <f>VLOOKUP(H170,TABELA!J$1:O$202,6)</f>
        <v>0</v>
      </c>
      <c r="J170" s="55"/>
      <c r="K170" s="56">
        <f>VLOOKUP(J170,TABELA!H$1:O$202,8)</f>
        <v>0</v>
      </c>
      <c r="L170" s="55"/>
      <c r="M170" s="56">
        <f>VLOOKUP(L170,TABELA!N$1:O$202,2)</f>
        <v>0</v>
      </c>
      <c r="N170" s="55"/>
      <c r="O170" s="56">
        <f>VLOOKUP(W170,TABELA!E$1:O$202,11)</f>
        <v>0</v>
      </c>
      <c r="P170" s="57">
        <f aca="true" t="shared" si="30" ref="P170:P175">G170+I170+K170+M170+O170</f>
        <v>0</v>
      </c>
      <c r="Q170" s="58"/>
      <c r="R170" s="58"/>
      <c r="S170" s="58"/>
      <c r="T170" s="58"/>
      <c r="U170" s="59"/>
      <c r="V170" s="60">
        <f t="shared" si="23"/>
        <v>0</v>
      </c>
      <c r="W170" s="60">
        <f t="shared" si="24"/>
        <v>0</v>
      </c>
    </row>
    <row r="171" spans="1:23" ht="15.75">
      <c r="A171" s="104"/>
      <c r="B171" s="98"/>
      <c r="C171" s="97"/>
      <c r="D171" s="105"/>
      <c r="E171" s="101"/>
      <c r="F171" s="55"/>
      <c r="G171" s="56">
        <f>VLOOKUP(V171,TABELA!B$1:O$202,14)</f>
        <v>0</v>
      </c>
      <c r="H171" s="55"/>
      <c r="I171" s="56">
        <f>VLOOKUP(H171,TABELA!J$1:O$202,6)</f>
        <v>0</v>
      </c>
      <c r="J171" s="55"/>
      <c r="K171" s="56">
        <f>VLOOKUP(J171,TABELA!H$1:O$202,8)</f>
        <v>0</v>
      </c>
      <c r="L171" s="55"/>
      <c r="M171" s="56">
        <f>VLOOKUP(L171,TABELA!N$1:O$202,2)</f>
        <v>0</v>
      </c>
      <c r="N171" s="55"/>
      <c r="O171" s="56">
        <f>VLOOKUP(W171,TABELA!E$1:O$202,11)</f>
        <v>0</v>
      </c>
      <c r="P171" s="57">
        <f t="shared" si="30"/>
        <v>0</v>
      </c>
      <c r="Q171" s="58"/>
      <c r="R171" s="58"/>
      <c r="S171" s="58"/>
      <c r="T171" s="58"/>
      <c r="U171" s="59"/>
      <c r="V171" s="60">
        <f t="shared" si="23"/>
        <v>0</v>
      </c>
      <c r="W171" s="60">
        <f t="shared" si="24"/>
        <v>0</v>
      </c>
    </row>
    <row r="172" spans="1:23" ht="15.75">
      <c r="A172" s="104"/>
      <c r="B172" s="98"/>
      <c r="C172" s="97"/>
      <c r="D172" s="105"/>
      <c r="E172" s="101"/>
      <c r="F172" s="55"/>
      <c r="G172" s="56">
        <f>VLOOKUP(V172,TABELA!B$1:O$202,14)</f>
        <v>0</v>
      </c>
      <c r="H172" s="55"/>
      <c r="I172" s="56">
        <f>VLOOKUP(H172,TABELA!J$1:O$202,6)</f>
        <v>0</v>
      </c>
      <c r="J172" s="55"/>
      <c r="K172" s="56">
        <f>VLOOKUP(J172,TABELA!H$1:O$202,8)</f>
        <v>0</v>
      </c>
      <c r="L172" s="55"/>
      <c r="M172" s="56">
        <f>VLOOKUP(L172,TABELA!N$1:O$202,2)</f>
        <v>0</v>
      </c>
      <c r="N172" s="55"/>
      <c r="O172" s="56">
        <f>VLOOKUP(W172,TABELA!E$1:O$202,11)</f>
        <v>0</v>
      </c>
      <c r="P172" s="57">
        <f t="shared" si="30"/>
        <v>0</v>
      </c>
      <c r="Q172" s="58"/>
      <c r="R172" s="58"/>
      <c r="S172" s="58"/>
      <c r="T172" s="58"/>
      <c r="U172" s="59"/>
      <c r="V172" s="60">
        <f t="shared" si="23"/>
        <v>0</v>
      </c>
      <c r="W172" s="60">
        <f t="shared" si="24"/>
        <v>0</v>
      </c>
    </row>
    <row r="173" spans="1:23" ht="15.75">
      <c r="A173" s="104"/>
      <c r="B173" s="98"/>
      <c r="C173" s="97"/>
      <c r="D173" s="105"/>
      <c r="E173" s="101"/>
      <c r="F173" s="55"/>
      <c r="G173" s="56">
        <f>VLOOKUP(V173,TABELA!B$1:O$202,14)</f>
        <v>0</v>
      </c>
      <c r="H173" s="55"/>
      <c r="I173" s="56">
        <f>VLOOKUP(H173,TABELA!J$1:O$202,6)</f>
        <v>0</v>
      </c>
      <c r="J173" s="55"/>
      <c r="K173" s="56">
        <f>VLOOKUP(J173,TABELA!H$1:O$202,8)</f>
        <v>0</v>
      </c>
      <c r="L173" s="55"/>
      <c r="M173" s="56">
        <f>VLOOKUP(L173,TABELA!N$1:O$202,2)</f>
        <v>0</v>
      </c>
      <c r="N173" s="55"/>
      <c r="O173" s="56">
        <f>VLOOKUP(W173,TABELA!E$1:O$202,11)</f>
        <v>0</v>
      </c>
      <c r="P173" s="57">
        <f t="shared" si="30"/>
        <v>0</v>
      </c>
      <c r="Q173" s="58"/>
      <c r="R173" s="58"/>
      <c r="S173" s="58"/>
      <c r="T173" s="58"/>
      <c r="U173" s="59"/>
      <c r="V173" s="60">
        <f t="shared" si="23"/>
        <v>0</v>
      </c>
      <c r="W173" s="60">
        <f t="shared" si="24"/>
        <v>0</v>
      </c>
    </row>
    <row r="174" spans="1:23" ht="15.75">
      <c r="A174" s="104"/>
      <c r="B174" s="98"/>
      <c r="C174" s="97"/>
      <c r="D174" s="105"/>
      <c r="E174" s="101"/>
      <c r="F174" s="55"/>
      <c r="G174" s="56">
        <f>VLOOKUP(V174,TABELA!B$1:O$202,14)</f>
        <v>0</v>
      </c>
      <c r="H174" s="55"/>
      <c r="I174" s="56">
        <f>VLOOKUP(H174,TABELA!J$1:O$202,6)</f>
        <v>0</v>
      </c>
      <c r="J174" s="55"/>
      <c r="K174" s="56">
        <f>VLOOKUP(J174,TABELA!H$1:O$202,8)</f>
        <v>0</v>
      </c>
      <c r="L174" s="55"/>
      <c r="M174" s="56">
        <f>VLOOKUP(L174,TABELA!N$1:O$202,2)</f>
        <v>0</v>
      </c>
      <c r="N174" s="55"/>
      <c r="O174" s="56">
        <f>VLOOKUP(W174,TABELA!E$1:O$202,11)</f>
        <v>0</v>
      </c>
      <c r="P174" s="57">
        <f t="shared" si="30"/>
        <v>0</v>
      </c>
      <c r="Q174" s="58"/>
      <c r="R174" s="58"/>
      <c r="S174" s="58"/>
      <c r="T174" s="58"/>
      <c r="U174" s="59"/>
      <c r="V174" s="60">
        <f t="shared" si="23"/>
        <v>0</v>
      </c>
      <c r="W174" s="60">
        <f t="shared" si="24"/>
        <v>0</v>
      </c>
    </row>
    <row r="175" spans="1:23" ht="15.75">
      <c r="A175" s="104"/>
      <c r="B175" s="98"/>
      <c r="C175" s="97"/>
      <c r="D175" s="105"/>
      <c r="E175" s="101"/>
      <c r="F175" s="55"/>
      <c r="G175" s="56">
        <f>VLOOKUP(V175,TABELA!B$1:O$202,14)</f>
        <v>0</v>
      </c>
      <c r="H175" s="55"/>
      <c r="I175" s="56">
        <f>VLOOKUP(H175,TABELA!J$1:O$202,6)</f>
        <v>0</v>
      </c>
      <c r="J175" s="55"/>
      <c r="K175" s="56">
        <f>VLOOKUP(J175,TABELA!H$1:O$202,8)</f>
        <v>0</v>
      </c>
      <c r="L175" s="55"/>
      <c r="M175" s="56">
        <f>VLOOKUP(L175,TABELA!N$1:O$202,2)</f>
        <v>0</v>
      </c>
      <c r="N175" s="55"/>
      <c r="O175" s="56">
        <f>VLOOKUP(W175,TABELA!E$1:O$202,11)</f>
        <v>0</v>
      </c>
      <c r="P175" s="57">
        <f t="shared" si="30"/>
        <v>0</v>
      </c>
      <c r="Q175" s="58"/>
      <c r="R175" s="58"/>
      <c r="S175" s="58"/>
      <c r="T175" s="58"/>
      <c r="U175" s="59"/>
      <c r="V175" s="60">
        <f t="shared" si="23"/>
        <v>0</v>
      </c>
      <c r="W175" s="60">
        <f t="shared" si="24"/>
        <v>0</v>
      </c>
    </row>
    <row r="176" spans="1:23" s="67" customFormat="1" ht="15.75">
      <c r="A176" s="114"/>
      <c r="B176" s="107"/>
      <c r="C176" s="108"/>
      <c r="D176" s="111"/>
      <c r="E176" s="111"/>
      <c r="F176" s="109"/>
      <c r="G176" s="56">
        <f>VLOOKUP(V176,TABELA!B$1:O$202,14)</f>
        <v>0</v>
      </c>
      <c r="H176" s="64"/>
      <c r="I176" s="56">
        <f>VLOOKUP(H176,TABELA!J$1:O$202,6)</f>
        <v>0</v>
      </c>
      <c r="J176" s="64"/>
      <c r="K176" s="56">
        <f>VLOOKUP(J176,TABELA!H$1:O$202,8)</f>
        <v>0</v>
      </c>
      <c r="L176" s="64"/>
      <c r="M176" s="56">
        <f>VLOOKUP(L176,TABELA!N$1:O$202,2)</f>
        <v>0</v>
      </c>
      <c r="N176" s="64"/>
      <c r="O176" s="56">
        <f>VLOOKUP(W176,TABELA!E$1:O$202,11)</f>
        <v>0</v>
      </c>
      <c r="P176" s="65"/>
      <c r="Q176" s="65">
        <f>LARGE(P170:P175,1)+LARGE(P170:P175,2)+LARGE(P170:P175,3)+LARGE(P170:P175,4)+LARGE(P170:P175,5)</f>
        <v>0</v>
      </c>
      <c r="R176" s="66"/>
      <c r="S176" s="66"/>
      <c r="T176" s="66"/>
      <c r="U176" s="59"/>
      <c r="V176" s="67">
        <f t="shared" si="23"/>
        <v>0</v>
      </c>
      <c r="W176" s="67">
        <f t="shared" si="24"/>
        <v>0</v>
      </c>
    </row>
    <row r="177" spans="1:23" ht="15.75">
      <c r="A177" s="97"/>
      <c r="B177" s="98"/>
      <c r="C177" s="97"/>
      <c r="D177" s="101"/>
      <c r="E177" s="101"/>
      <c r="F177" s="55"/>
      <c r="G177" s="56">
        <f>VLOOKUP(V177,TABELA!B$1:O$202,14)</f>
        <v>0</v>
      </c>
      <c r="H177" s="55"/>
      <c r="I177" s="56">
        <f>VLOOKUP(H177,TABELA!J$1:O$202,6)</f>
        <v>0</v>
      </c>
      <c r="J177" s="55"/>
      <c r="K177" s="56">
        <f>VLOOKUP(J177,TABELA!H$1:O$202,8)</f>
        <v>0</v>
      </c>
      <c r="L177" s="55"/>
      <c r="M177" s="56">
        <f>VLOOKUP(L177,TABELA!N$1:O$202,2)</f>
        <v>0</v>
      </c>
      <c r="N177" s="55"/>
      <c r="O177" s="56">
        <f>VLOOKUP(W177,TABELA!E$1:O$202,11)</f>
        <v>0</v>
      </c>
      <c r="P177" s="57">
        <f aca="true" t="shared" si="31" ref="P177:P182">G177+I177+K177+M177+O177</f>
        <v>0</v>
      </c>
      <c r="Q177" s="58"/>
      <c r="R177" s="58"/>
      <c r="S177" s="58"/>
      <c r="T177" s="58"/>
      <c r="U177" s="59"/>
      <c r="V177" s="60">
        <f t="shared" si="23"/>
        <v>0</v>
      </c>
      <c r="W177" s="60">
        <f t="shared" si="24"/>
        <v>0</v>
      </c>
    </row>
    <row r="178" spans="1:23" ht="15.75">
      <c r="A178" s="97"/>
      <c r="B178" s="98"/>
      <c r="C178" s="97"/>
      <c r="D178" s="101"/>
      <c r="E178" s="101"/>
      <c r="F178" s="55"/>
      <c r="G178" s="56">
        <f>VLOOKUP(V178,TABELA!B$1:O$202,14)</f>
        <v>0</v>
      </c>
      <c r="H178" s="55"/>
      <c r="I178" s="56">
        <f>VLOOKUP(H178,TABELA!J$1:O$202,6)</f>
        <v>0</v>
      </c>
      <c r="J178" s="55"/>
      <c r="K178" s="56">
        <f>VLOOKUP(J178,TABELA!H$1:O$202,8)</f>
        <v>0</v>
      </c>
      <c r="L178" s="55"/>
      <c r="M178" s="56">
        <f>VLOOKUP(L178,TABELA!N$1:O$202,2)</f>
        <v>0</v>
      </c>
      <c r="N178" s="55"/>
      <c r="O178" s="56">
        <f>VLOOKUP(W178,TABELA!E$1:O$202,11)</f>
        <v>0</v>
      </c>
      <c r="P178" s="57">
        <f t="shared" si="31"/>
        <v>0</v>
      </c>
      <c r="Q178" s="58"/>
      <c r="R178" s="58"/>
      <c r="S178" s="58"/>
      <c r="T178" s="58"/>
      <c r="U178" s="59"/>
      <c r="V178" s="60">
        <f t="shared" si="23"/>
        <v>0</v>
      </c>
      <c r="W178" s="60">
        <f t="shared" si="24"/>
        <v>0</v>
      </c>
    </row>
    <row r="179" spans="1:23" ht="15.75">
      <c r="A179" s="97"/>
      <c r="B179" s="98"/>
      <c r="C179" s="97"/>
      <c r="D179" s="101"/>
      <c r="E179" s="101"/>
      <c r="F179" s="55"/>
      <c r="G179" s="56">
        <f>VLOOKUP(V179,TABELA!B$1:O$202,14)</f>
        <v>0</v>
      </c>
      <c r="H179" s="55"/>
      <c r="I179" s="56">
        <f>VLOOKUP(H179,TABELA!J$1:O$202,6)</f>
        <v>0</v>
      </c>
      <c r="J179" s="55"/>
      <c r="K179" s="56">
        <f>VLOOKUP(J179,TABELA!H$1:O$202,8)</f>
        <v>0</v>
      </c>
      <c r="L179" s="55"/>
      <c r="M179" s="56">
        <f>VLOOKUP(L179,TABELA!N$1:O$202,2)</f>
        <v>0</v>
      </c>
      <c r="N179" s="55"/>
      <c r="O179" s="56">
        <f>VLOOKUP(W179,TABELA!E$1:O$202,11)</f>
        <v>0</v>
      </c>
      <c r="P179" s="57">
        <f t="shared" si="31"/>
        <v>0</v>
      </c>
      <c r="Q179" s="58"/>
      <c r="R179" s="58"/>
      <c r="S179" s="58"/>
      <c r="T179" s="58"/>
      <c r="U179" s="59"/>
      <c r="V179" s="60">
        <f t="shared" si="23"/>
        <v>0</v>
      </c>
      <c r="W179" s="60">
        <f t="shared" si="24"/>
        <v>0</v>
      </c>
    </row>
    <row r="180" spans="1:23" ht="15.75">
      <c r="A180" s="97"/>
      <c r="B180" s="98"/>
      <c r="C180" s="97"/>
      <c r="D180" s="101"/>
      <c r="E180" s="101"/>
      <c r="F180" s="55"/>
      <c r="G180" s="56">
        <f>VLOOKUP(V180,TABELA!B$1:O$202,14)</f>
        <v>0</v>
      </c>
      <c r="H180" s="55"/>
      <c r="I180" s="56">
        <f>VLOOKUP(H180,TABELA!J$1:O$202,6)</f>
        <v>0</v>
      </c>
      <c r="J180" s="55"/>
      <c r="K180" s="56">
        <f>VLOOKUP(J180,TABELA!H$1:O$202,8)</f>
        <v>0</v>
      </c>
      <c r="L180" s="55"/>
      <c r="M180" s="56">
        <f>VLOOKUP(L180,TABELA!N$1:O$202,2)</f>
        <v>0</v>
      </c>
      <c r="N180" s="55"/>
      <c r="O180" s="56">
        <f>VLOOKUP(W180,TABELA!E$1:O$202,11)</f>
        <v>0</v>
      </c>
      <c r="P180" s="57">
        <f t="shared" si="31"/>
        <v>0</v>
      </c>
      <c r="Q180" s="58"/>
      <c r="R180" s="58"/>
      <c r="S180" s="58"/>
      <c r="T180" s="58"/>
      <c r="U180" s="59"/>
      <c r="V180" s="60">
        <f t="shared" si="23"/>
        <v>0</v>
      </c>
      <c r="W180" s="60">
        <f t="shared" si="24"/>
        <v>0</v>
      </c>
    </row>
    <row r="181" spans="1:23" ht="15.75">
      <c r="A181" s="97"/>
      <c r="B181" s="98"/>
      <c r="C181" s="97"/>
      <c r="D181" s="101"/>
      <c r="E181" s="101"/>
      <c r="F181" s="55"/>
      <c r="G181" s="56">
        <f>VLOOKUP(V181,TABELA!B$1:O$202,14)</f>
        <v>0</v>
      </c>
      <c r="H181" s="55"/>
      <c r="I181" s="56">
        <f>VLOOKUP(H181,TABELA!J$1:O$202,6)</f>
        <v>0</v>
      </c>
      <c r="J181" s="55"/>
      <c r="K181" s="56">
        <f>VLOOKUP(J181,TABELA!H$1:O$202,8)</f>
        <v>0</v>
      </c>
      <c r="L181" s="55"/>
      <c r="M181" s="56">
        <f>VLOOKUP(L181,TABELA!N$1:O$202,2)</f>
        <v>0</v>
      </c>
      <c r="N181" s="55"/>
      <c r="O181" s="56">
        <f>VLOOKUP(W181,TABELA!E$1:O$202,11)</f>
        <v>0</v>
      </c>
      <c r="P181" s="57">
        <f t="shared" si="31"/>
        <v>0</v>
      </c>
      <c r="Q181" s="58"/>
      <c r="R181" s="58"/>
      <c r="S181" s="58"/>
      <c r="T181" s="58"/>
      <c r="U181" s="59"/>
      <c r="V181" s="60">
        <f t="shared" si="23"/>
        <v>0</v>
      </c>
      <c r="W181" s="60">
        <f t="shared" si="24"/>
        <v>0</v>
      </c>
    </row>
    <row r="182" spans="1:23" ht="15.75">
      <c r="A182" s="97"/>
      <c r="B182" s="98"/>
      <c r="C182" s="97"/>
      <c r="D182" s="101"/>
      <c r="E182" s="101"/>
      <c r="F182" s="55"/>
      <c r="G182" s="56">
        <f>VLOOKUP(V182,TABELA!B$1:O$202,14)</f>
        <v>0</v>
      </c>
      <c r="H182" s="55"/>
      <c r="I182" s="56">
        <f>VLOOKUP(H182,TABELA!J$1:O$202,6)</f>
        <v>0</v>
      </c>
      <c r="J182" s="55"/>
      <c r="K182" s="56">
        <f>VLOOKUP(J182,TABELA!H$1:O$202,8)</f>
        <v>0</v>
      </c>
      <c r="L182" s="55"/>
      <c r="M182" s="56">
        <f>VLOOKUP(L182,TABELA!N$1:O$202,2)</f>
        <v>0</v>
      </c>
      <c r="N182" s="55"/>
      <c r="O182" s="56">
        <f>VLOOKUP(W182,TABELA!E$1:O$202,11)</f>
        <v>0</v>
      </c>
      <c r="P182" s="57">
        <f t="shared" si="31"/>
        <v>0</v>
      </c>
      <c r="Q182" s="58"/>
      <c r="R182" s="58"/>
      <c r="S182" s="58"/>
      <c r="T182" s="58"/>
      <c r="U182" s="59"/>
      <c r="V182" s="60">
        <f t="shared" si="23"/>
        <v>0</v>
      </c>
      <c r="W182" s="60">
        <f t="shared" si="24"/>
        <v>0</v>
      </c>
    </row>
    <row r="183" spans="1:23" s="67" customFormat="1" ht="15.75">
      <c r="A183" s="108"/>
      <c r="B183" s="107"/>
      <c r="C183" s="108"/>
      <c r="D183" s="111"/>
      <c r="E183" s="111"/>
      <c r="F183" s="109"/>
      <c r="G183" s="56">
        <f>VLOOKUP(V183,TABELA!B$1:O$202,14)</f>
        <v>0</v>
      </c>
      <c r="H183" s="64"/>
      <c r="I183" s="56">
        <f>VLOOKUP(H183,TABELA!J$1:O$202,6)</f>
        <v>0</v>
      </c>
      <c r="J183" s="64"/>
      <c r="K183" s="56">
        <f>VLOOKUP(J183,TABELA!H$1:O$202,8)</f>
        <v>0</v>
      </c>
      <c r="L183" s="64"/>
      <c r="M183" s="56">
        <f>VLOOKUP(L183,TABELA!N$1:O$202,2)</f>
        <v>0</v>
      </c>
      <c r="N183" s="64"/>
      <c r="O183" s="56">
        <f>VLOOKUP(W183,TABELA!E$1:O$202,11)</f>
        <v>0</v>
      </c>
      <c r="P183" s="65"/>
      <c r="Q183" s="65">
        <f>LARGE(P177:P182,1)+LARGE(P177:P182,2)+LARGE(P177:P182,3)+LARGE(P177:P182,4)+LARGE(P177:P182,5)</f>
        <v>0</v>
      </c>
      <c r="R183" s="66"/>
      <c r="S183" s="66"/>
      <c r="T183" s="66"/>
      <c r="U183" s="59"/>
      <c r="V183" s="67">
        <f t="shared" si="23"/>
        <v>0</v>
      </c>
      <c r="W183" s="67">
        <f t="shared" si="24"/>
        <v>0</v>
      </c>
    </row>
    <row r="184" spans="1:23" ht="15.75">
      <c r="A184" s="97"/>
      <c r="B184" s="98"/>
      <c r="C184" s="97"/>
      <c r="D184" s="101"/>
      <c r="E184" s="101"/>
      <c r="F184" s="55"/>
      <c r="G184" s="56">
        <f>VLOOKUP(V184,TABELA!B$1:O$202,14)</f>
        <v>0</v>
      </c>
      <c r="H184" s="55"/>
      <c r="I184" s="56">
        <f>VLOOKUP(H184,TABELA!J$1:O$202,6)</f>
        <v>0</v>
      </c>
      <c r="J184" s="55"/>
      <c r="K184" s="56">
        <f>VLOOKUP(J184,TABELA!H$1:O$202,8)</f>
        <v>0</v>
      </c>
      <c r="L184" s="55"/>
      <c r="M184" s="56">
        <f>VLOOKUP(L184,TABELA!N$1:O$202,2)</f>
        <v>0</v>
      </c>
      <c r="N184" s="55"/>
      <c r="O184" s="56">
        <f>VLOOKUP(W184,TABELA!E$1:O$202,11)</f>
        <v>0</v>
      </c>
      <c r="P184" s="57">
        <f aca="true" t="shared" si="32" ref="P184:P189">G184+I184+K184+M184+O184</f>
        <v>0</v>
      </c>
      <c r="Q184" s="58"/>
      <c r="R184" s="58"/>
      <c r="S184" s="58"/>
      <c r="T184" s="58"/>
      <c r="U184" s="59"/>
      <c r="V184" s="60">
        <f t="shared" si="23"/>
        <v>0</v>
      </c>
      <c r="W184" s="60">
        <f t="shared" si="24"/>
        <v>0</v>
      </c>
    </row>
    <row r="185" spans="1:23" ht="15.75">
      <c r="A185" s="97"/>
      <c r="B185" s="98"/>
      <c r="C185" s="97"/>
      <c r="D185" s="101"/>
      <c r="E185" s="101"/>
      <c r="F185" s="55"/>
      <c r="G185" s="56">
        <f>VLOOKUP(V185,TABELA!B$1:O$202,14)</f>
        <v>0</v>
      </c>
      <c r="H185" s="55"/>
      <c r="I185" s="56">
        <f>VLOOKUP(H185,TABELA!J$1:O$202,6)</f>
        <v>0</v>
      </c>
      <c r="J185" s="55"/>
      <c r="K185" s="56">
        <f>VLOOKUP(J185,TABELA!H$1:O$202,8)</f>
        <v>0</v>
      </c>
      <c r="L185" s="55"/>
      <c r="M185" s="56">
        <f>VLOOKUP(L185,TABELA!N$1:O$202,2)</f>
        <v>0</v>
      </c>
      <c r="N185" s="55"/>
      <c r="O185" s="56">
        <f>VLOOKUP(W185,TABELA!E$1:O$202,11)</f>
        <v>0</v>
      </c>
      <c r="P185" s="57">
        <f t="shared" si="32"/>
        <v>0</v>
      </c>
      <c r="Q185" s="58"/>
      <c r="R185" s="58"/>
      <c r="S185" s="58"/>
      <c r="T185" s="58"/>
      <c r="U185" s="59"/>
      <c r="V185" s="60">
        <f t="shared" si="23"/>
        <v>0</v>
      </c>
      <c r="W185" s="60">
        <f t="shared" si="24"/>
        <v>0</v>
      </c>
    </row>
    <row r="186" spans="1:23" ht="15.75">
      <c r="A186" s="97"/>
      <c r="B186" s="98"/>
      <c r="C186" s="97"/>
      <c r="D186" s="101"/>
      <c r="E186" s="101"/>
      <c r="F186" s="55"/>
      <c r="G186" s="56">
        <f>VLOOKUP(V186,TABELA!B$1:O$202,14)</f>
        <v>0</v>
      </c>
      <c r="H186" s="55"/>
      <c r="I186" s="56">
        <f>VLOOKUP(H186,TABELA!J$1:O$202,6)</f>
        <v>0</v>
      </c>
      <c r="J186" s="55"/>
      <c r="K186" s="56">
        <f>VLOOKUP(J186,TABELA!H$1:O$202,8)</f>
        <v>0</v>
      </c>
      <c r="L186" s="55"/>
      <c r="M186" s="56">
        <f>VLOOKUP(L186,TABELA!N$1:O$202,2)</f>
        <v>0</v>
      </c>
      <c r="N186" s="55"/>
      <c r="O186" s="56">
        <f>VLOOKUP(W186,TABELA!E$1:O$202,11)</f>
        <v>0</v>
      </c>
      <c r="P186" s="57">
        <f t="shared" si="32"/>
        <v>0</v>
      </c>
      <c r="Q186" s="58"/>
      <c r="R186" s="58"/>
      <c r="S186" s="58"/>
      <c r="T186" s="58"/>
      <c r="U186" s="59"/>
      <c r="V186" s="60">
        <f t="shared" si="23"/>
        <v>0</v>
      </c>
      <c r="W186" s="60">
        <f t="shared" si="24"/>
        <v>0</v>
      </c>
    </row>
    <row r="187" spans="1:23" ht="15.75">
      <c r="A187" s="97"/>
      <c r="B187" s="98"/>
      <c r="C187" s="97"/>
      <c r="D187" s="101"/>
      <c r="E187" s="101"/>
      <c r="F187" s="55"/>
      <c r="G187" s="56">
        <f>VLOOKUP(V187,TABELA!B$1:O$202,14)</f>
        <v>0</v>
      </c>
      <c r="H187" s="55"/>
      <c r="I187" s="56">
        <f>VLOOKUP(H187,TABELA!J$1:O$202,6)</f>
        <v>0</v>
      </c>
      <c r="J187" s="55"/>
      <c r="K187" s="56">
        <f>VLOOKUP(J187,TABELA!H$1:O$202,8)</f>
        <v>0</v>
      </c>
      <c r="L187" s="55"/>
      <c r="M187" s="56">
        <f>VLOOKUP(L187,TABELA!N$1:O$202,2)</f>
        <v>0</v>
      </c>
      <c r="N187" s="55"/>
      <c r="O187" s="56">
        <f>VLOOKUP(W187,TABELA!E$1:O$202,11)</f>
        <v>0</v>
      </c>
      <c r="P187" s="57">
        <f t="shared" si="32"/>
        <v>0</v>
      </c>
      <c r="Q187" s="58"/>
      <c r="R187" s="58"/>
      <c r="S187" s="58"/>
      <c r="T187" s="58"/>
      <c r="U187" s="59"/>
      <c r="V187" s="60">
        <f t="shared" si="23"/>
        <v>0</v>
      </c>
      <c r="W187" s="60">
        <f t="shared" si="24"/>
        <v>0</v>
      </c>
    </row>
    <row r="188" spans="1:23" ht="15.75">
      <c r="A188" s="97"/>
      <c r="B188" s="98"/>
      <c r="C188" s="97"/>
      <c r="D188" s="101"/>
      <c r="E188" s="101"/>
      <c r="F188" s="55"/>
      <c r="G188" s="56">
        <f>VLOOKUP(V188,TABELA!B$1:O$202,14)</f>
        <v>0</v>
      </c>
      <c r="H188" s="55"/>
      <c r="I188" s="56">
        <f>VLOOKUP(H188,TABELA!J$1:O$202,6)</f>
        <v>0</v>
      </c>
      <c r="J188" s="55"/>
      <c r="K188" s="56">
        <f>VLOOKUP(J188,TABELA!H$1:O$202,8)</f>
        <v>0</v>
      </c>
      <c r="L188" s="55"/>
      <c r="M188" s="56">
        <f>VLOOKUP(L188,TABELA!N$1:O$202,2)</f>
        <v>0</v>
      </c>
      <c r="N188" s="55"/>
      <c r="O188" s="56">
        <f>VLOOKUP(W188,TABELA!E$1:O$202,11)</f>
        <v>0</v>
      </c>
      <c r="P188" s="57">
        <f t="shared" si="32"/>
        <v>0</v>
      </c>
      <c r="Q188" s="58"/>
      <c r="R188" s="58"/>
      <c r="S188" s="58"/>
      <c r="T188" s="58"/>
      <c r="U188" s="59"/>
      <c r="V188" s="60">
        <f t="shared" si="23"/>
        <v>0</v>
      </c>
      <c r="W188" s="60">
        <f t="shared" si="24"/>
        <v>0</v>
      </c>
    </row>
    <row r="189" spans="1:23" ht="15.75">
      <c r="A189" s="97"/>
      <c r="B189" s="98"/>
      <c r="C189" s="97"/>
      <c r="D189" s="101"/>
      <c r="E189" s="101"/>
      <c r="F189" s="55"/>
      <c r="G189" s="56">
        <f>VLOOKUP(V189,TABELA!B$1:O$202,14)</f>
        <v>0</v>
      </c>
      <c r="H189" s="55"/>
      <c r="I189" s="56">
        <f>VLOOKUP(H189,TABELA!J$1:O$202,6)</f>
        <v>0</v>
      </c>
      <c r="J189" s="55"/>
      <c r="K189" s="56">
        <f>VLOOKUP(J189,TABELA!H$1:O$202,8)</f>
        <v>0</v>
      </c>
      <c r="L189" s="55"/>
      <c r="M189" s="56">
        <f>VLOOKUP(L189,TABELA!N$1:O$202,2)</f>
        <v>0</v>
      </c>
      <c r="N189" s="55"/>
      <c r="O189" s="56">
        <f>VLOOKUP(W189,TABELA!E$1:O$202,11)</f>
        <v>0</v>
      </c>
      <c r="P189" s="57">
        <f t="shared" si="32"/>
        <v>0</v>
      </c>
      <c r="Q189" s="58"/>
      <c r="R189" s="58"/>
      <c r="S189" s="58"/>
      <c r="T189" s="58"/>
      <c r="U189" s="59"/>
      <c r="V189" s="60">
        <f t="shared" si="23"/>
        <v>0</v>
      </c>
      <c r="W189" s="60">
        <f t="shared" si="24"/>
        <v>0</v>
      </c>
    </row>
    <row r="190" spans="1:23" s="67" customFormat="1" ht="15.75">
      <c r="A190" s="108"/>
      <c r="B190" s="107"/>
      <c r="C190" s="108"/>
      <c r="D190" s="111"/>
      <c r="E190" s="111"/>
      <c r="F190" s="109"/>
      <c r="G190" s="56">
        <f>VLOOKUP(V190,TABELA!B$1:O$202,14)</f>
        <v>0</v>
      </c>
      <c r="H190" s="64"/>
      <c r="I190" s="56">
        <f>VLOOKUP(H190,TABELA!J$1:O$202,6)</f>
        <v>0</v>
      </c>
      <c r="J190" s="64"/>
      <c r="K190" s="56">
        <f>VLOOKUP(J190,TABELA!H$1:O$202,8)</f>
        <v>0</v>
      </c>
      <c r="L190" s="64"/>
      <c r="M190" s="56">
        <f>VLOOKUP(L190,TABELA!N$1:O$202,2)</f>
        <v>0</v>
      </c>
      <c r="N190" s="64"/>
      <c r="O190" s="56">
        <f>VLOOKUP(W190,TABELA!E$1:O$202,11)</f>
        <v>0</v>
      </c>
      <c r="P190" s="65"/>
      <c r="Q190" s="65">
        <f>LARGE(P184:P189,1)+LARGE(P184:P189,2)+LARGE(P184:P189,3)+LARGE(P184:P189,4)+LARGE(P184:P189,5)</f>
        <v>0</v>
      </c>
      <c r="R190" s="66"/>
      <c r="S190" s="66"/>
      <c r="T190" s="66"/>
      <c r="U190" s="59"/>
      <c r="V190" s="67">
        <f t="shared" si="23"/>
        <v>0</v>
      </c>
      <c r="W190" s="67">
        <f t="shared" si="24"/>
        <v>0</v>
      </c>
    </row>
    <row r="191" spans="1:23" ht="15.75">
      <c r="A191" s="97"/>
      <c r="B191" s="98"/>
      <c r="C191" s="97"/>
      <c r="D191" s="101"/>
      <c r="E191" s="101"/>
      <c r="F191" s="55"/>
      <c r="G191" s="56">
        <f>VLOOKUP(V191,TABELA!B$1:O$202,14)</f>
        <v>0</v>
      </c>
      <c r="H191" s="55"/>
      <c r="I191" s="56">
        <f>VLOOKUP(H191,TABELA!J$1:O$202,6)</f>
        <v>0</v>
      </c>
      <c r="J191" s="55"/>
      <c r="K191" s="56">
        <f>VLOOKUP(J191,TABELA!H$1:O$202,8)</f>
        <v>0</v>
      </c>
      <c r="L191" s="55"/>
      <c r="M191" s="56">
        <f>VLOOKUP(L191,TABELA!N$1:O$202,2)</f>
        <v>0</v>
      </c>
      <c r="N191" s="55"/>
      <c r="O191" s="56">
        <f>VLOOKUP(W191,TABELA!E$1:O$202,11)</f>
        <v>0</v>
      </c>
      <c r="P191" s="57">
        <f aca="true" t="shared" si="33" ref="P191:P196">G191+I191+K191+M191+O191</f>
        <v>0</v>
      </c>
      <c r="Q191" s="58"/>
      <c r="R191" s="58"/>
      <c r="S191" s="58"/>
      <c r="T191" s="58"/>
      <c r="U191" s="59"/>
      <c r="V191" s="60">
        <f t="shared" si="23"/>
        <v>0</v>
      </c>
      <c r="W191" s="60">
        <f t="shared" si="24"/>
        <v>0</v>
      </c>
    </row>
    <row r="192" spans="1:23" ht="15.75">
      <c r="A192" s="97"/>
      <c r="B192" s="98"/>
      <c r="C192" s="97"/>
      <c r="D192" s="101"/>
      <c r="E192" s="101"/>
      <c r="F192" s="55"/>
      <c r="G192" s="56">
        <f>VLOOKUP(V192,TABELA!B$1:O$202,14)</f>
        <v>0</v>
      </c>
      <c r="H192" s="55"/>
      <c r="I192" s="56">
        <f>VLOOKUP(H192,TABELA!J$1:O$202,6)</f>
        <v>0</v>
      </c>
      <c r="J192" s="55"/>
      <c r="K192" s="56">
        <f>VLOOKUP(J192,TABELA!H$1:O$202,8)</f>
        <v>0</v>
      </c>
      <c r="L192" s="55"/>
      <c r="M192" s="56">
        <f>VLOOKUP(L192,TABELA!N$1:O$202,2)</f>
        <v>0</v>
      </c>
      <c r="N192" s="55"/>
      <c r="O192" s="56">
        <f>VLOOKUP(W192,TABELA!E$1:O$202,11)</f>
        <v>0</v>
      </c>
      <c r="P192" s="57">
        <f t="shared" si="33"/>
        <v>0</v>
      </c>
      <c r="Q192" s="58"/>
      <c r="R192" s="58"/>
      <c r="S192" s="58"/>
      <c r="T192" s="58"/>
      <c r="U192" s="59"/>
      <c r="V192" s="60">
        <f t="shared" si="23"/>
        <v>0</v>
      </c>
      <c r="W192" s="60">
        <f t="shared" si="24"/>
        <v>0</v>
      </c>
    </row>
    <row r="193" spans="1:23" ht="15.75">
      <c r="A193" s="97"/>
      <c r="B193" s="98"/>
      <c r="C193" s="97"/>
      <c r="D193" s="101"/>
      <c r="E193" s="101"/>
      <c r="F193" s="55"/>
      <c r="G193" s="56">
        <f>VLOOKUP(V193,TABELA!B$1:O$202,14)</f>
        <v>0</v>
      </c>
      <c r="H193" s="55"/>
      <c r="I193" s="56">
        <f>VLOOKUP(H193,TABELA!J$1:O$202,6)</f>
        <v>0</v>
      </c>
      <c r="J193" s="55"/>
      <c r="K193" s="56">
        <f>VLOOKUP(J193,TABELA!H$1:O$202,8)</f>
        <v>0</v>
      </c>
      <c r="L193" s="55"/>
      <c r="M193" s="56">
        <f>VLOOKUP(L193,TABELA!N$1:O$202,2)</f>
        <v>0</v>
      </c>
      <c r="N193" s="55"/>
      <c r="O193" s="56">
        <f>VLOOKUP(W193,TABELA!E$1:O$202,11)</f>
        <v>0</v>
      </c>
      <c r="P193" s="57">
        <f t="shared" si="33"/>
        <v>0</v>
      </c>
      <c r="Q193" s="58"/>
      <c r="R193" s="58"/>
      <c r="S193" s="58"/>
      <c r="T193" s="58"/>
      <c r="U193" s="59"/>
      <c r="V193" s="60">
        <f t="shared" si="23"/>
        <v>0</v>
      </c>
      <c r="W193" s="60">
        <f t="shared" si="24"/>
        <v>0</v>
      </c>
    </row>
    <row r="194" spans="1:23" ht="15.75">
      <c r="A194" s="97"/>
      <c r="B194" s="98"/>
      <c r="C194" s="97"/>
      <c r="D194" s="101"/>
      <c r="E194" s="101"/>
      <c r="F194" s="55"/>
      <c r="G194" s="56">
        <f>VLOOKUP(V194,TABELA!B$1:O$202,14)</f>
        <v>0</v>
      </c>
      <c r="H194" s="55"/>
      <c r="I194" s="56">
        <f>VLOOKUP(H194,TABELA!J$1:O$202,6)</f>
        <v>0</v>
      </c>
      <c r="J194" s="55"/>
      <c r="K194" s="56">
        <f>VLOOKUP(J194,TABELA!H$1:O$202,8)</f>
        <v>0</v>
      </c>
      <c r="L194" s="55"/>
      <c r="M194" s="56">
        <f>VLOOKUP(L194,TABELA!N$1:O$202,2)</f>
        <v>0</v>
      </c>
      <c r="N194" s="55"/>
      <c r="O194" s="56">
        <f>VLOOKUP(W194,TABELA!E$1:O$202,11)</f>
        <v>0</v>
      </c>
      <c r="P194" s="57">
        <f t="shared" si="33"/>
        <v>0</v>
      </c>
      <c r="Q194" s="58"/>
      <c r="R194" s="58"/>
      <c r="S194" s="58"/>
      <c r="T194" s="58"/>
      <c r="U194" s="59"/>
      <c r="V194" s="60">
        <f aca="true" t="shared" si="34" ref="V194:V257">-F194</f>
        <v>0</v>
      </c>
      <c r="W194" s="60">
        <f aca="true" t="shared" si="35" ref="W194:W257">-N194</f>
        <v>0</v>
      </c>
    </row>
    <row r="195" spans="1:23" ht="15.75">
      <c r="A195" s="97"/>
      <c r="B195" s="98"/>
      <c r="C195" s="97"/>
      <c r="D195" s="101"/>
      <c r="E195" s="101"/>
      <c r="F195" s="55"/>
      <c r="G195" s="56">
        <f>VLOOKUP(V195,TABELA!B$1:O$202,14)</f>
        <v>0</v>
      </c>
      <c r="H195" s="55"/>
      <c r="I195" s="56">
        <f>VLOOKUP(H195,TABELA!J$1:O$202,6)</f>
        <v>0</v>
      </c>
      <c r="J195" s="55"/>
      <c r="K195" s="56">
        <f>VLOOKUP(J195,TABELA!H$1:O$202,8)</f>
        <v>0</v>
      </c>
      <c r="L195" s="55"/>
      <c r="M195" s="56">
        <f>VLOOKUP(L195,TABELA!N$1:O$202,2)</f>
        <v>0</v>
      </c>
      <c r="N195" s="55"/>
      <c r="O195" s="56">
        <f>VLOOKUP(W195,TABELA!E$1:O$202,11)</f>
        <v>0</v>
      </c>
      <c r="P195" s="57">
        <f t="shared" si="33"/>
        <v>0</v>
      </c>
      <c r="Q195" s="58"/>
      <c r="R195" s="58"/>
      <c r="S195" s="58"/>
      <c r="T195" s="58"/>
      <c r="U195" s="59"/>
      <c r="V195" s="60">
        <f t="shared" si="34"/>
        <v>0</v>
      </c>
      <c r="W195" s="60">
        <f t="shared" si="35"/>
        <v>0</v>
      </c>
    </row>
    <row r="196" spans="1:23" ht="15.75">
      <c r="A196" s="97"/>
      <c r="B196" s="98"/>
      <c r="C196" s="97"/>
      <c r="D196" s="101"/>
      <c r="E196" s="101"/>
      <c r="F196" s="55"/>
      <c r="G196" s="56">
        <f>VLOOKUP(V196,TABELA!B$1:O$202,14)</f>
        <v>0</v>
      </c>
      <c r="H196" s="55"/>
      <c r="I196" s="56">
        <f>VLOOKUP(H196,TABELA!J$1:O$202,6)</f>
        <v>0</v>
      </c>
      <c r="J196" s="55"/>
      <c r="K196" s="56">
        <f>VLOOKUP(J196,TABELA!H$1:O$202,8)</f>
        <v>0</v>
      </c>
      <c r="L196" s="55"/>
      <c r="M196" s="56">
        <f>VLOOKUP(L196,TABELA!N$1:O$202,2)</f>
        <v>0</v>
      </c>
      <c r="N196" s="55"/>
      <c r="O196" s="56">
        <f>VLOOKUP(W196,TABELA!E$1:O$202,11)</f>
        <v>0</v>
      </c>
      <c r="P196" s="57">
        <f t="shared" si="33"/>
        <v>0</v>
      </c>
      <c r="Q196" s="58"/>
      <c r="R196" s="58"/>
      <c r="S196" s="58"/>
      <c r="T196" s="58"/>
      <c r="U196" s="59"/>
      <c r="V196" s="60">
        <f t="shared" si="34"/>
        <v>0</v>
      </c>
      <c r="W196" s="60">
        <f t="shared" si="35"/>
        <v>0</v>
      </c>
    </row>
    <row r="197" spans="1:23" s="67" customFormat="1" ht="15.75">
      <c r="A197" s="115"/>
      <c r="B197" s="116"/>
      <c r="C197" s="115"/>
      <c r="D197" s="111"/>
      <c r="E197" s="117"/>
      <c r="F197" s="109"/>
      <c r="G197" s="56">
        <f>VLOOKUP(V197,TABELA!B$1:O$202,14)</f>
        <v>0</v>
      </c>
      <c r="H197" s="64"/>
      <c r="I197" s="56">
        <f>VLOOKUP(H197,TABELA!J$1:O$202,6)</f>
        <v>0</v>
      </c>
      <c r="J197" s="64"/>
      <c r="K197" s="56">
        <f>VLOOKUP(J197,TABELA!H$1:O$202,8)</f>
        <v>0</v>
      </c>
      <c r="L197" s="64"/>
      <c r="M197" s="56">
        <f>VLOOKUP(L197,TABELA!N$1:O$202,2)</f>
        <v>0</v>
      </c>
      <c r="N197" s="64"/>
      <c r="O197" s="56">
        <f>VLOOKUP(W197,TABELA!E$1:O$202,11)</f>
        <v>0</v>
      </c>
      <c r="P197" s="65"/>
      <c r="Q197" s="65">
        <f>LARGE(P191:P196,1)+LARGE(P191:P196,2)+LARGE(P191:P196,3)+LARGE(P191:P196,4)+LARGE(P191:P196,5)</f>
        <v>0</v>
      </c>
      <c r="R197" s="66"/>
      <c r="S197" s="66"/>
      <c r="T197" s="66"/>
      <c r="U197" s="59"/>
      <c r="V197" s="67">
        <f t="shared" si="34"/>
        <v>0</v>
      </c>
      <c r="W197" s="67">
        <f t="shared" si="35"/>
        <v>0</v>
      </c>
    </row>
    <row r="198" spans="1:23" ht="15">
      <c r="A198" s="52"/>
      <c r="B198" s="53"/>
      <c r="C198" s="52"/>
      <c r="D198" s="53"/>
      <c r="E198" s="54"/>
      <c r="F198" s="55"/>
      <c r="G198" s="56">
        <f>VLOOKUP(V198,TABELA!B$1:O$202,14)</f>
        <v>0</v>
      </c>
      <c r="H198" s="55"/>
      <c r="I198" s="56">
        <f>VLOOKUP(H198,TABELA!J$1:O$202,6)</f>
        <v>0</v>
      </c>
      <c r="J198" s="55"/>
      <c r="K198" s="56">
        <f>VLOOKUP(J198,TABELA!H$1:O$202,8)</f>
        <v>0</v>
      </c>
      <c r="L198" s="55"/>
      <c r="M198" s="56">
        <f>VLOOKUP(L198,TABELA!N$1:O$202,2)</f>
        <v>0</v>
      </c>
      <c r="N198" s="55"/>
      <c r="O198" s="56">
        <f>VLOOKUP(W198,TABELA!E$1:O$202,11)</f>
        <v>0</v>
      </c>
      <c r="P198" s="57">
        <f aca="true" t="shared" si="36" ref="P198:P203">G198+I198+K198+M198+O198</f>
        <v>0</v>
      </c>
      <c r="Q198" s="58"/>
      <c r="R198" s="58"/>
      <c r="S198" s="58"/>
      <c r="T198" s="58"/>
      <c r="U198" s="59"/>
      <c r="V198" s="60">
        <f t="shared" si="34"/>
        <v>0</v>
      </c>
      <c r="W198" s="60">
        <f t="shared" si="35"/>
        <v>0</v>
      </c>
    </row>
    <row r="199" spans="1:23" ht="15">
      <c r="A199" s="52"/>
      <c r="B199" s="53"/>
      <c r="C199" s="52"/>
      <c r="D199" s="53"/>
      <c r="E199" s="54"/>
      <c r="F199" s="55"/>
      <c r="G199" s="56">
        <f>VLOOKUP(V199,TABELA!B$1:O$202,14)</f>
        <v>0</v>
      </c>
      <c r="H199" s="55"/>
      <c r="I199" s="56">
        <f>VLOOKUP(H199,TABELA!J$1:O$202,6)</f>
        <v>0</v>
      </c>
      <c r="J199" s="55"/>
      <c r="K199" s="56">
        <f>VLOOKUP(J199,TABELA!H$1:O$202,8)</f>
        <v>0</v>
      </c>
      <c r="L199" s="55"/>
      <c r="M199" s="56">
        <f>VLOOKUP(L199,TABELA!N$1:O$202,2)</f>
        <v>0</v>
      </c>
      <c r="N199" s="55"/>
      <c r="O199" s="56">
        <f>VLOOKUP(W199,TABELA!E$1:O$202,11)</f>
        <v>0</v>
      </c>
      <c r="P199" s="57">
        <f t="shared" si="36"/>
        <v>0</v>
      </c>
      <c r="Q199" s="58"/>
      <c r="R199" s="58"/>
      <c r="S199" s="58"/>
      <c r="T199" s="58"/>
      <c r="U199" s="59"/>
      <c r="V199" s="60">
        <f t="shared" si="34"/>
        <v>0</v>
      </c>
      <c r="W199" s="60">
        <f t="shared" si="35"/>
        <v>0</v>
      </c>
    </row>
    <row r="200" spans="1:23" ht="15">
      <c r="A200" s="52"/>
      <c r="B200" s="53"/>
      <c r="C200" s="52"/>
      <c r="D200" s="53"/>
      <c r="E200" s="54"/>
      <c r="F200" s="55"/>
      <c r="G200" s="56">
        <f>VLOOKUP(V200,TABELA!B$1:O$202,14)</f>
        <v>0</v>
      </c>
      <c r="H200" s="55"/>
      <c r="I200" s="56">
        <f>VLOOKUP(H200,TABELA!J$1:O$202,6)</f>
        <v>0</v>
      </c>
      <c r="J200" s="55"/>
      <c r="K200" s="56">
        <f>VLOOKUP(J200,TABELA!H$1:O$202,8)</f>
        <v>0</v>
      </c>
      <c r="L200" s="55"/>
      <c r="M200" s="56">
        <f>VLOOKUP(L200,TABELA!N$1:O$202,2)</f>
        <v>0</v>
      </c>
      <c r="N200" s="55"/>
      <c r="O200" s="56">
        <f>VLOOKUP(W200,TABELA!E$1:O$202,11)</f>
        <v>0</v>
      </c>
      <c r="P200" s="57">
        <f t="shared" si="36"/>
        <v>0</v>
      </c>
      <c r="Q200" s="58"/>
      <c r="R200" s="58"/>
      <c r="S200" s="58"/>
      <c r="T200" s="58"/>
      <c r="U200" s="59"/>
      <c r="V200" s="60">
        <f t="shared" si="34"/>
        <v>0</v>
      </c>
      <c r="W200" s="60">
        <f t="shared" si="35"/>
        <v>0</v>
      </c>
    </row>
    <row r="201" spans="1:23" ht="15">
      <c r="A201" s="52"/>
      <c r="B201" s="53"/>
      <c r="C201" s="52"/>
      <c r="D201" s="53"/>
      <c r="E201" s="54"/>
      <c r="F201" s="55"/>
      <c r="G201" s="56">
        <f>VLOOKUP(V201,TABELA!B$1:O$202,14)</f>
        <v>0</v>
      </c>
      <c r="H201" s="55"/>
      <c r="I201" s="56">
        <f>VLOOKUP(H201,TABELA!J$1:O$202,6)</f>
        <v>0</v>
      </c>
      <c r="J201" s="55"/>
      <c r="K201" s="56">
        <f>VLOOKUP(J201,TABELA!H$1:O$202,8)</f>
        <v>0</v>
      </c>
      <c r="L201" s="55"/>
      <c r="M201" s="56">
        <f>VLOOKUP(L201,TABELA!N$1:O$202,2)</f>
        <v>0</v>
      </c>
      <c r="N201" s="55"/>
      <c r="O201" s="56">
        <f>VLOOKUP(W201,TABELA!E$1:O$202,11)</f>
        <v>0</v>
      </c>
      <c r="P201" s="57">
        <f t="shared" si="36"/>
        <v>0</v>
      </c>
      <c r="Q201" s="58"/>
      <c r="R201" s="58"/>
      <c r="S201" s="58"/>
      <c r="T201" s="58"/>
      <c r="U201" s="59"/>
      <c r="V201" s="60">
        <f t="shared" si="34"/>
        <v>0</v>
      </c>
      <c r="W201" s="60">
        <f t="shared" si="35"/>
        <v>0</v>
      </c>
    </row>
    <row r="202" spans="1:23" ht="15">
      <c r="A202" s="52"/>
      <c r="B202" s="53"/>
      <c r="C202" s="52"/>
      <c r="D202" s="53"/>
      <c r="E202" s="54"/>
      <c r="F202" s="55"/>
      <c r="G202" s="56">
        <f>VLOOKUP(V202,TABELA!B$1:O$202,14)</f>
        <v>0</v>
      </c>
      <c r="H202" s="55"/>
      <c r="I202" s="56">
        <f>VLOOKUP(H202,TABELA!J$1:O$202,6)</f>
        <v>0</v>
      </c>
      <c r="J202" s="55"/>
      <c r="K202" s="56">
        <f>VLOOKUP(J202,TABELA!H$1:O$202,8)</f>
        <v>0</v>
      </c>
      <c r="L202" s="55"/>
      <c r="M202" s="56">
        <f>VLOOKUP(L202,TABELA!N$1:O$202,2)</f>
        <v>0</v>
      </c>
      <c r="N202" s="55"/>
      <c r="O202" s="56">
        <f>VLOOKUP(W202,TABELA!E$1:O$202,11)</f>
        <v>0</v>
      </c>
      <c r="P202" s="57">
        <f t="shared" si="36"/>
        <v>0</v>
      </c>
      <c r="Q202" s="58"/>
      <c r="R202" s="58"/>
      <c r="S202" s="58"/>
      <c r="T202" s="58"/>
      <c r="U202" s="59"/>
      <c r="V202" s="60">
        <f t="shared" si="34"/>
        <v>0</v>
      </c>
      <c r="W202" s="60">
        <f t="shared" si="35"/>
        <v>0</v>
      </c>
    </row>
    <row r="203" spans="1:23" ht="15">
      <c r="A203" s="52"/>
      <c r="B203" s="53"/>
      <c r="C203" s="52"/>
      <c r="D203" s="53"/>
      <c r="E203" s="54"/>
      <c r="F203" s="55"/>
      <c r="G203" s="56">
        <f>VLOOKUP(V203,TABELA!B$1:O$202,14)</f>
        <v>0</v>
      </c>
      <c r="H203" s="55"/>
      <c r="I203" s="56">
        <f>VLOOKUP(H203,TABELA!J$1:O$202,6)</f>
        <v>0</v>
      </c>
      <c r="J203" s="55"/>
      <c r="K203" s="56">
        <f>VLOOKUP(J203,TABELA!H$1:O$202,8)</f>
        <v>0</v>
      </c>
      <c r="L203" s="55"/>
      <c r="M203" s="56">
        <f>VLOOKUP(L203,TABELA!N$1:O$202,2)</f>
        <v>0</v>
      </c>
      <c r="N203" s="55"/>
      <c r="O203" s="56">
        <f>VLOOKUP(W203,TABELA!E$1:O$202,11)</f>
        <v>0</v>
      </c>
      <c r="P203" s="57">
        <f t="shared" si="36"/>
        <v>0</v>
      </c>
      <c r="Q203" s="58"/>
      <c r="R203" s="58"/>
      <c r="S203" s="58"/>
      <c r="T203" s="58"/>
      <c r="U203" s="59"/>
      <c r="V203" s="60">
        <f t="shared" si="34"/>
        <v>0</v>
      </c>
      <c r="W203" s="60">
        <f t="shared" si="35"/>
        <v>0</v>
      </c>
    </row>
    <row r="204" spans="1:23" s="67" customFormat="1" ht="15">
      <c r="A204" s="61"/>
      <c r="B204" s="62"/>
      <c r="C204" s="61"/>
      <c r="D204" s="62"/>
      <c r="E204" s="63"/>
      <c r="F204" s="64"/>
      <c r="G204" s="56">
        <f>VLOOKUP(V204,TABELA!B$1:O$202,14)</f>
        <v>0</v>
      </c>
      <c r="H204" s="64"/>
      <c r="I204" s="56">
        <f>VLOOKUP(H204,TABELA!J$1:O$202,6)</f>
        <v>0</v>
      </c>
      <c r="J204" s="64"/>
      <c r="K204" s="56">
        <f>VLOOKUP(J204,TABELA!H$1:O$202,8)</f>
        <v>0</v>
      </c>
      <c r="L204" s="64"/>
      <c r="M204" s="56">
        <f>VLOOKUP(L204,TABELA!N$1:O$202,2)</f>
        <v>0</v>
      </c>
      <c r="N204" s="64"/>
      <c r="O204" s="56">
        <f>VLOOKUP(W204,TABELA!E$1:O$202,11)</f>
        <v>0</v>
      </c>
      <c r="P204" s="65"/>
      <c r="Q204" s="65">
        <f>LARGE(P198:P203,1)+LARGE(P198:P203,2)+LARGE(P198:P203,3)+LARGE(P198:P203,4)+LARGE(P198:P203,5)</f>
        <v>0</v>
      </c>
      <c r="R204" s="66"/>
      <c r="S204" s="66"/>
      <c r="T204" s="66"/>
      <c r="U204" s="59"/>
      <c r="V204" s="67">
        <f t="shared" si="34"/>
        <v>0</v>
      </c>
      <c r="W204" s="67">
        <f t="shared" si="35"/>
        <v>0</v>
      </c>
    </row>
    <row r="205" spans="1:23" ht="15">
      <c r="A205" s="52"/>
      <c r="B205" s="53"/>
      <c r="C205" s="52"/>
      <c r="D205" s="53"/>
      <c r="E205" s="54"/>
      <c r="F205" s="55"/>
      <c r="G205" s="56">
        <f>VLOOKUP(V205,TABELA!B$1:O$202,14)</f>
        <v>0</v>
      </c>
      <c r="H205" s="55"/>
      <c r="I205" s="56">
        <f>VLOOKUP(H205,TABELA!J$1:O$202,6)</f>
        <v>0</v>
      </c>
      <c r="J205" s="55"/>
      <c r="K205" s="56">
        <f>VLOOKUP(J205,TABELA!H$1:O$202,8)</f>
        <v>0</v>
      </c>
      <c r="L205" s="55"/>
      <c r="M205" s="56">
        <f>VLOOKUP(L205,TABELA!N$1:O$202,2)</f>
        <v>0</v>
      </c>
      <c r="N205" s="55"/>
      <c r="O205" s="56">
        <f>VLOOKUP(W205,TABELA!E$1:O$202,11)</f>
        <v>0</v>
      </c>
      <c r="P205" s="57">
        <f aca="true" t="shared" si="37" ref="P205:P210">G205+I205+K205+M205+O205</f>
        <v>0</v>
      </c>
      <c r="Q205" s="58"/>
      <c r="R205" s="58"/>
      <c r="S205" s="58"/>
      <c r="T205" s="58"/>
      <c r="U205" s="59"/>
      <c r="V205" s="60">
        <f t="shared" si="34"/>
        <v>0</v>
      </c>
      <c r="W205" s="60">
        <f t="shared" si="35"/>
        <v>0</v>
      </c>
    </row>
    <row r="206" spans="1:23" ht="15">
      <c r="A206" s="52"/>
      <c r="B206" s="53"/>
      <c r="C206" s="52"/>
      <c r="D206" s="53"/>
      <c r="E206" s="54"/>
      <c r="F206" s="55"/>
      <c r="G206" s="56">
        <f>VLOOKUP(V206,TABELA!B$1:O$202,14)</f>
        <v>0</v>
      </c>
      <c r="H206" s="55"/>
      <c r="I206" s="56">
        <f>VLOOKUP(H206,TABELA!J$1:O$202,6)</f>
        <v>0</v>
      </c>
      <c r="J206" s="55"/>
      <c r="K206" s="56">
        <f>VLOOKUP(J206,TABELA!H$1:O$202,8)</f>
        <v>0</v>
      </c>
      <c r="L206" s="55"/>
      <c r="M206" s="56">
        <f>VLOOKUP(L206,TABELA!N$1:O$202,2)</f>
        <v>0</v>
      </c>
      <c r="N206" s="55"/>
      <c r="O206" s="56">
        <f>VLOOKUP(W206,TABELA!E$1:O$202,11)</f>
        <v>0</v>
      </c>
      <c r="P206" s="57">
        <f t="shared" si="37"/>
        <v>0</v>
      </c>
      <c r="Q206" s="58"/>
      <c r="R206" s="58"/>
      <c r="S206" s="58"/>
      <c r="T206" s="58"/>
      <c r="U206" s="59"/>
      <c r="V206" s="60">
        <f t="shared" si="34"/>
        <v>0</v>
      </c>
      <c r="W206" s="60">
        <f t="shared" si="35"/>
        <v>0</v>
      </c>
    </row>
    <row r="207" spans="1:23" ht="15">
      <c r="A207" s="52"/>
      <c r="B207" s="53"/>
      <c r="C207" s="52"/>
      <c r="D207" s="53"/>
      <c r="E207" s="54"/>
      <c r="F207" s="55"/>
      <c r="G207" s="56">
        <f>VLOOKUP(V207,TABELA!B$1:O$202,14)</f>
        <v>0</v>
      </c>
      <c r="H207" s="55"/>
      <c r="I207" s="56">
        <f>VLOOKUP(H207,TABELA!J$1:O$202,6)</f>
        <v>0</v>
      </c>
      <c r="J207" s="55"/>
      <c r="K207" s="56">
        <f>VLOOKUP(J207,TABELA!H$1:O$202,8)</f>
        <v>0</v>
      </c>
      <c r="L207" s="55"/>
      <c r="M207" s="56">
        <f>VLOOKUP(L207,TABELA!N$1:O$202,2)</f>
        <v>0</v>
      </c>
      <c r="N207" s="55"/>
      <c r="O207" s="56">
        <f>VLOOKUP(W207,TABELA!E$1:O$202,11)</f>
        <v>0</v>
      </c>
      <c r="P207" s="57">
        <f t="shared" si="37"/>
        <v>0</v>
      </c>
      <c r="Q207" s="58"/>
      <c r="R207" s="58"/>
      <c r="S207" s="58"/>
      <c r="T207" s="58"/>
      <c r="U207" s="59"/>
      <c r="V207" s="60">
        <f t="shared" si="34"/>
        <v>0</v>
      </c>
      <c r="W207" s="60">
        <f t="shared" si="35"/>
        <v>0</v>
      </c>
    </row>
    <row r="208" spans="1:23" ht="15">
      <c r="A208" s="52"/>
      <c r="B208" s="53"/>
      <c r="C208" s="52"/>
      <c r="D208" s="53"/>
      <c r="E208" s="54"/>
      <c r="F208" s="55"/>
      <c r="G208" s="56">
        <f>VLOOKUP(V208,TABELA!B$1:O$202,14)</f>
        <v>0</v>
      </c>
      <c r="H208" s="55"/>
      <c r="I208" s="56">
        <f>VLOOKUP(H208,TABELA!J$1:O$202,6)</f>
        <v>0</v>
      </c>
      <c r="J208" s="55"/>
      <c r="K208" s="56">
        <f>VLOOKUP(J208,TABELA!H$1:O$202,8)</f>
        <v>0</v>
      </c>
      <c r="L208" s="55"/>
      <c r="M208" s="56">
        <f>VLOOKUP(L208,TABELA!N$1:O$202,2)</f>
        <v>0</v>
      </c>
      <c r="N208" s="55"/>
      <c r="O208" s="56">
        <f>VLOOKUP(W208,TABELA!E$1:O$202,11)</f>
        <v>0</v>
      </c>
      <c r="P208" s="57">
        <f t="shared" si="37"/>
        <v>0</v>
      </c>
      <c r="Q208" s="58"/>
      <c r="R208" s="58"/>
      <c r="S208" s="58"/>
      <c r="T208" s="58"/>
      <c r="U208" s="59"/>
      <c r="V208" s="60">
        <f t="shared" si="34"/>
        <v>0</v>
      </c>
      <c r="W208" s="60">
        <f t="shared" si="35"/>
        <v>0</v>
      </c>
    </row>
    <row r="209" spans="1:23" ht="15">
      <c r="A209" s="52"/>
      <c r="B209" s="53"/>
      <c r="C209" s="52"/>
      <c r="D209" s="53"/>
      <c r="E209" s="54"/>
      <c r="F209" s="55"/>
      <c r="G209" s="56">
        <f>VLOOKUP(V209,TABELA!B$1:O$202,14)</f>
        <v>0</v>
      </c>
      <c r="H209" s="55"/>
      <c r="I209" s="56">
        <f>VLOOKUP(H209,TABELA!J$1:O$202,6)</f>
        <v>0</v>
      </c>
      <c r="J209" s="55"/>
      <c r="K209" s="56">
        <f>VLOOKUP(J209,TABELA!H$1:O$202,8)</f>
        <v>0</v>
      </c>
      <c r="L209" s="55"/>
      <c r="M209" s="56">
        <f>VLOOKUP(L209,TABELA!N$1:O$202,2)</f>
        <v>0</v>
      </c>
      <c r="N209" s="55"/>
      <c r="O209" s="56">
        <f>VLOOKUP(W209,TABELA!E$1:O$202,11)</f>
        <v>0</v>
      </c>
      <c r="P209" s="57">
        <f t="shared" si="37"/>
        <v>0</v>
      </c>
      <c r="Q209" s="58"/>
      <c r="R209" s="58"/>
      <c r="S209" s="58"/>
      <c r="T209" s="58"/>
      <c r="U209" s="59"/>
      <c r="V209" s="60">
        <f t="shared" si="34"/>
        <v>0</v>
      </c>
      <c r="W209" s="60">
        <f t="shared" si="35"/>
        <v>0</v>
      </c>
    </row>
    <row r="210" spans="1:23" ht="15">
      <c r="A210" s="52">
        <v>6</v>
      </c>
      <c r="B210" s="53"/>
      <c r="C210" s="52"/>
      <c r="D210" s="53"/>
      <c r="E210" s="54"/>
      <c r="F210" s="55"/>
      <c r="G210" s="56">
        <f>VLOOKUP(V210,TABELA!B$1:O$202,14)</f>
        <v>0</v>
      </c>
      <c r="H210" s="55"/>
      <c r="I210" s="56">
        <f>VLOOKUP(H210,TABELA!J$1:O$202,6)</f>
        <v>0</v>
      </c>
      <c r="J210" s="55"/>
      <c r="K210" s="56">
        <f>VLOOKUP(J210,TABELA!H$1:O$202,8)</f>
        <v>0</v>
      </c>
      <c r="L210" s="55"/>
      <c r="M210" s="56">
        <f>VLOOKUP(L210,TABELA!N$1:O$202,2)</f>
        <v>0</v>
      </c>
      <c r="N210" s="55"/>
      <c r="O210" s="56">
        <f>VLOOKUP(W210,TABELA!E$1:O$202,11)</f>
        <v>0</v>
      </c>
      <c r="P210" s="57">
        <f t="shared" si="37"/>
        <v>0</v>
      </c>
      <c r="Q210" s="58"/>
      <c r="R210" s="58"/>
      <c r="S210" s="58"/>
      <c r="T210" s="58"/>
      <c r="U210" s="59"/>
      <c r="V210" s="60">
        <f t="shared" si="34"/>
        <v>0</v>
      </c>
      <c r="W210" s="60">
        <f t="shared" si="35"/>
        <v>0</v>
      </c>
    </row>
    <row r="211" spans="1:23" s="67" customFormat="1" ht="15">
      <c r="A211" s="61"/>
      <c r="B211" s="62"/>
      <c r="C211" s="61"/>
      <c r="D211" s="62"/>
      <c r="E211" s="63"/>
      <c r="F211" s="64"/>
      <c r="G211" s="56">
        <f>VLOOKUP(V211,TABELA!B$1:O$202,14)</f>
        <v>0</v>
      </c>
      <c r="H211" s="64"/>
      <c r="I211" s="56">
        <f>VLOOKUP(H211,TABELA!J$1:O$202,6)</f>
        <v>0</v>
      </c>
      <c r="J211" s="64"/>
      <c r="K211" s="56">
        <f>VLOOKUP(J211,TABELA!H$1:O$202,8)</f>
        <v>0</v>
      </c>
      <c r="L211" s="64"/>
      <c r="M211" s="56">
        <f>VLOOKUP(L211,TABELA!N$1:O$202,2)</f>
        <v>0</v>
      </c>
      <c r="N211" s="64"/>
      <c r="O211" s="56">
        <f>VLOOKUP(W211,TABELA!E$1:O$202,11)</f>
        <v>0</v>
      </c>
      <c r="P211" s="65"/>
      <c r="Q211" s="65">
        <f>LARGE(P205:P210,1)+LARGE(P205:P210,2)+LARGE(P205:P210,3)+LARGE(P205:P210,4)+LARGE(P205:P210,5)</f>
        <v>0</v>
      </c>
      <c r="R211" s="66"/>
      <c r="S211" s="66"/>
      <c r="T211" s="66"/>
      <c r="U211" s="59"/>
      <c r="V211" s="67">
        <f t="shared" si="34"/>
        <v>0</v>
      </c>
      <c r="W211" s="67">
        <f t="shared" si="35"/>
        <v>0</v>
      </c>
    </row>
    <row r="212" spans="1:23" ht="15">
      <c r="A212" s="52">
        <v>1</v>
      </c>
      <c r="B212" s="53"/>
      <c r="C212" s="52"/>
      <c r="D212" s="53"/>
      <c r="E212" s="54"/>
      <c r="F212" s="55"/>
      <c r="G212" s="56">
        <f>VLOOKUP(V212,TABELA!B$1:O$202,14)</f>
        <v>0</v>
      </c>
      <c r="H212" s="55"/>
      <c r="I212" s="56">
        <f>VLOOKUP(H212,TABELA!J$1:O$202,6)</f>
        <v>0</v>
      </c>
      <c r="J212" s="55"/>
      <c r="K212" s="56">
        <f>VLOOKUP(J212,TABELA!H$1:O$202,8)</f>
        <v>0</v>
      </c>
      <c r="L212" s="55"/>
      <c r="M212" s="56">
        <f>VLOOKUP(L212,TABELA!N$1:O$202,2)</f>
        <v>0</v>
      </c>
      <c r="N212" s="55"/>
      <c r="O212" s="56">
        <f>VLOOKUP(W212,TABELA!E$1:O$202,11)</f>
        <v>0</v>
      </c>
      <c r="P212" s="57">
        <f aca="true" t="shared" si="38" ref="P212:P217">G212+I212+K212+M212+O212</f>
        <v>0</v>
      </c>
      <c r="Q212" s="94"/>
      <c r="R212" s="58"/>
      <c r="S212" s="58"/>
      <c r="T212" s="58"/>
      <c r="U212" s="59"/>
      <c r="V212" s="60">
        <f t="shared" si="34"/>
        <v>0</v>
      </c>
      <c r="W212" s="60">
        <f t="shared" si="35"/>
        <v>0</v>
      </c>
    </row>
    <row r="213" spans="1:23" ht="15">
      <c r="A213" s="52">
        <v>2</v>
      </c>
      <c r="B213" s="53"/>
      <c r="C213" s="52"/>
      <c r="D213" s="53"/>
      <c r="E213" s="54"/>
      <c r="F213" s="55"/>
      <c r="G213" s="56">
        <f>VLOOKUP(V213,TABELA!B$1:O$202,14)</f>
        <v>0</v>
      </c>
      <c r="H213" s="55"/>
      <c r="I213" s="56">
        <f>VLOOKUP(H213,TABELA!J$1:O$202,6)</f>
        <v>0</v>
      </c>
      <c r="J213" s="55"/>
      <c r="K213" s="56">
        <f>VLOOKUP(J213,TABELA!H$1:O$202,8)</f>
        <v>0</v>
      </c>
      <c r="L213" s="55"/>
      <c r="M213" s="56">
        <f>VLOOKUP(L213,TABELA!N$1:O$202,2)</f>
        <v>0</v>
      </c>
      <c r="N213" s="55"/>
      <c r="O213" s="56">
        <f>VLOOKUP(W213,TABELA!E$1:O$202,11)</f>
        <v>0</v>
      </c>
      <c r="P213" s="57">
        <f t="shared" si="38"/>
        <v>0</v>
      </c>
      <c r="Q213" s="94"/>
      <c r="R213" s="58"/>
      <c r="S213" s="58"/>
      <c r="T213" s="58"/>
      <c r="U213" s="59"/>
      <c r="V213" s="60">
        <f t="shared" si="34"/>
        <v>0</v>
      </c>
      <c r="W213" s="60">
        <f t="shared" si="35"/>
        <v>0</v>
      </c>
    </row>
    <row r="214" spans="1:23" ht="15">
      <c r="A214" s="52">
        <v>3</v>
      </c>
      <c r="B214" s="53"/>
      <c r="C214" s="52"/>
      <c r="D214" s="53"/>
      <c r="E214" s="54"/>
      <c r="F214" s="55"/>
      <c r="G214" s="56">
        <f>VLOOKUP(V214,TABELA!B$1:O$202,14)</f>
        <v>0</v>
      </c>
      <c r="H214" s="55"/>
      <c r="I214" s="56">
        <f>VLOOKUP(H214,TABELA!J$1:O$202,6)</f>
        <v>0</v>
      </c>
      <c r="J214" s="55"/>
      <c r="K214" s="56">
        <f>VLOOKUP(J214,TABELA!H$1:O$202,8)</f>
        <v>0</v>
      </c>
      <c r="L214" s="55"/>
      <c r="M214" s="56">
        <f>VLOOKUP(L214,TABELA!N$1:O$202,2)</f>
        <v>0</v>
      </c>
      <c r="N214" s="55"/>
      <c r="O214" s="56">
        <f>VLOOKUP(W214,TABELA!E$1:O$202,11)</f>
        <v>0</v>
      </c>
      <c r="P214" s="57">
        <f t="shared" si="38"/>
        <v>0</v>
      </c>
      <c r="Q214" s="94"/>
      <c r="R214" s="58"/>
      <c r="S214" s="58"/>
      <c r="T214" s="58"/>
      <c r="U214" s="59"/>
      <c r="V214" s="60">
        <f t="shared" si="34"/>
        <v>0</v>
      </c>
      <c r="W214" s="60">
        <f t="shared" si="35"/>
        <v>0</v>
      </c>
    </row>
    <row r="215" spans="1:23" ht="15">
      <c r="A215" s="52">
        <v>4</v>
      </c>
      <c r="B215" s="53"/>
      <c r="C215" s="52"/>
      <c r="D215" s="53"/>
      <c r="E215" s="54"/>
      <c r="F215" s="55"/>
      <c r="G215" s="56">
        <f>VLOOKUP(V215,TABELA!B$1:O$202,14)</f>
        <v>0</v>
      </c>
      <c r="H215" s="55"/>
      <c r="I215" s="56">
        <f>VLOOKUP(H215,TABELA!J$1:O$202,6)</f>
        <v>0</v>
      </c>
      <c r="J215" s="55"/>
      <c r="K215" s="56">
        <f>VLOOKUP(J215,TABELA!H$1:O$202,8)</f>
        <v>0</v>
      </c>
      <c r="L215" s="55"/>
      <c r="M215" s="56">
        <f>VLOOKUP(L215,TABELA!N$1:O$202,2)</f>
        <v>0</v>
      </c>
      <c r="N215" s="55"/>
      <c r="O215" s="56">
        <f>VLOOKUP(W215,TABELA!E$1:O$202,11)</f>
        <v>0</v>
      </c>
      <c r="P215" s="57">
        <f t="shared" si="38"/>
        <v>0</v>
      </c>
      <c r="Q215" s="94"/>
      <c r="R215" s="58"/>
      <c r="S215" s="58"/>
      <c r="T215" s="58"/>
      <c r="U215" s="59"/>
      <c r="V215" s="60">
        <f t="shared" si="34"/>
        <v>0</v>
      </c>
      <c r="W215" s="60">
        <f t="shared" si="35"/>
        <v>0</v>
      </c>
    </row>
    <row r="216" spans="1:23" ht="15">
      <c r="A216" s="52">
        <v>5</v>
      </c>
      <c r="B216" s="53"/>
      <c r="C216" s="52"/>
      <c r="D216" s="53"/>
      <c r="E216" s="54"/>
      <c r="F216" s="55"/>
      <c r="G216" s="56">
        <f>VLOOKUP(V216,TABELA!B$1:O$202,14)</f>
        <v>0</v>
      </c>
      <c r="H216" s="55"/>
      <c r="I216" s="56">
        <f>VLOOKUP(H216,TABELA!J$1:O$202,6)</f>
        <v>0</v>
      </c>
      <c r="J216" s="55"/>
      <c r="K216" s="56">
        <f>VLOOKUP(J216,TABELA!H$1:O$202,8)</f>
        <v>0</v>
      </c>
      <c r="L216" s="55"/>
      <c r="M216" s="56">
        <f>VLOOKUP(L216,TABELA!N$1:O$202,2)</f>
        <v>0</v>
      </c>
      <c r="N216" s="55"/>
      <c r="O216" s="56">
        <f>VLOOKUP(W216,TABELA!E$1:O$202,11)</f>
        <v>0</v>
      </c>
      <c r="P216" s="57">
        <f t="shared" si="38"/>
        <v>0</v>
      </c>
      <c r="Q216" s="94"/>
      <c r="R216" s="58"/>
      <c r="S216" s="58"/>
      <c r="T216" s="58"/>
      <c r="U216" s="59"/>
      <c r="V216" s="60">
        <f t="shared" si="34"/>
        <v>0</v>
      </c>
      <c r="W216" s="60">
        <f t="shared" si="35"/>
        <v>0</v>
      </c>
    </row>
    <row r="217" spans="1:23" ht="15">
      <c r="A217" s="52">
        <v>6</v>
      </c>
      <c r="B217" s="53"/>
      <c r="C217" s="52"/>
      <c r="D217" s="53"/>
      <c r="E217" s="54"/>
      <c r="F217" s="55"/>
      <c r="G217" s="56">
        <f>VLOOKUP(V217,TABELA!B$1:O$202,14)</f>
        <v>0</v>
      </c>
      <c r="H217" s="55"/>
      <c r="I217" s="56">
        <f>VLOOKUP(H217,TABELA!J$1:O$202,6)</f>
        <v>0</v>
      </c>
      <c r="J217" s="55"/>
      <c r="K217" s="56">
        <f>VLOOKUP(J217,TABELA!H$1:O$202,8)</f>
        <v>0</v>
      </c>
      <c r="L217" s="55"/>
      <c r="M217" s="56">
        <f>VLOOKUP(L217,TABELA!N$1:O$202,2)</f>
        <v>0</v>
      </c>
      <c r="N217" s="55"/>
      <c r="O217" s="56">
        <f>VLOOKUP(W217,TABELA!E$1:O$202,11)</f>
        <v>0</v>
      </c>
      <c r="P217" s="57">
        <f t="shared" si="38"/>
        <v>0</v>
      </c>
      <c r="Q217" s="94"/>
      <c r="R217" s="58"/>
      <c r="S217" s="58"/>
      <c r="T217" s="58"/>
      <c r="U217" s="59"/>
      <c r="V217" s="60">
        <f t="shared" si="34"/>
        <v>0</v>
      </c>
      <c r="W217" s="60">
        <f t="shared" si="35"/>
        <v>0</v>
      </c>
    </row>
    <row r="218" spans="1:23" s="67" customFormat="1" ht="15">
      <c r="A218" s="61"/>
      <c r="B218" s="62"/>
      <c r="C218" s="61"/>
      <c r="D218" s="62"/>
      <c r="E218" s="63"/>
      <c r="F218" s="64"/>
      <c r="G218" s="56">
        <f>VLOOKUP(V218,TABELA!B$1:O$202,14)</f>
        <v>0</v>
      </c>
      <c r="H218" s="64"/>
      <c r="I218" s="56">
        <f>VLOOKUP(H218,TABELA!J$1:O$202,6)</f>
        <v>0</v>
      </c>
      <c r="J218" s="64"/>
      <c r="K218" s="56">
        <f>VLOOKUP(J218,TABELA!H$1:O$202,8)</f>
        <v>0</v>
      </c>
      <c r="L218" s="64"/>
      <c r="M218" s="56">
        <f>VLOOKUP(L218,TABELA!N$1:O$202,2)</f>
        <v>0</v>
      </c>
      <c r="N218" s="64"/>
      <c r="O218" s="56">
        <f>VLOOKUP(W218,TABELA!E$1:O$202,11)</f>
        <v>0</v>
      </c>
      <c r="P218" s="65"/>
      <c r="Q218" s="65">
        <f>LARGE(P212:P217,1)+LARGE(P212:P217,2)+LARGE(P212:P217,3)+LARGE(P212:P217,4)+LARGE(P212:P217,5)</f>
        <v>0</v>
      </c>
      <c r="R218" s="66"/>
      <c r="S218" s="66"/>
      <c r="T218" s="66"/>
      <c r="U218" s="59"/>
      <c r="V218" s="67">
        <f t="shared" si="34"/>
        <v>0</v>
      </c>
      <c r="W218" s="67">
        <f t="shared" si="35"/>
        <v>0</v>
      </c>
    </row>
    <row r="219" spans="1:23" ht="15">
      <c r="A219" s="52">
        <v>1</v>
      </c>
      <c r="B219" s="53"/>
      <c r="C219" s="52"/>
      <c r="D219" s="53"/>
      <c r="E219" s="54"/>
      <c r="F219" s="55"/>
      <c r="G219" s="56">
        <f>VLOOKUP(V219,TABELA!B$1:O$202,14)</f>
        <v>0</v>
      </c>
      <c r="H219" s="55"/>
      <c r="I219" s="56">
        <f>VLOOKUP(H219,TABELA!J$1:O$202,6)</f>
        <v>0</v>
      </c>
      <c r="J219" s="55"/>
      <c r="K219" s="56">
        <f>VLOOKUP(J219,TABELA!H$1:O$202,8)</f>
        <v>0</v>
      </c>
      <c r="L219" s="55"/>
      <c r="M219" s="56">
        <f>VLOOKUP(L219,TABELA!N$1:O$202,2)</f>
        <v>0</v>
      </c>
      <c r="N219" s="55"/>
      <c r="O219" s="56">
        <f>VLOOKUP(W219,TABELA!E$1:O$202,11)</f>
        <v>0</v>
      </c>
      <c r="P219" s="57">
        <f aca="true" t="shared" si="39" ref="P219:P224">G219+I219+K219+M219+O219</f>
        <v>0</v>
      </c>
      <c r="Q219" s="58"/>
      <c r="R219" s="58"/>
      <c r="S219" s="58"/>
      <c r="T219" s="58"/>
      <c r="U219" s="59"/>
      <c r="V219" s="60">
        <f t="shared" si="34"/>
        <v>0</v>
      </c>
      <c r="W219" s="60">
        <f t="shared" si="35"/>
        <v>0</v>
      </c>
    </row>
    <row r="220" spans="1:23" ht="15">
      <c r="A220" s="52">
        <v>2</v>
      </c>
      <c r="B220" s="53"/>
      <c r="C220" s="52"/>
      <c r="D220" s="53"/>
      <c r="E220" s="54"/>
      <c r="F220" s="55"/>
      <c r="G220" s="56">
        <f>VLOOKUP(V220,TABELA!B$1:O$202,14)</f>
        <v>0</v>
      </c>
      <c r="H220" s="55"/>
      <c r="I220" s="56">
        <f>VLOOKUP(H220,TABELA!J$1:O$202,6)</f>
        <v>0</v>
      </c>
      <c r="J220" s="55"/>
      <c r="K220" s="56">
        <f>VLOOKUP(J220,TABELA!H$1:O$202,8)</f>
        <v>0</v>
      </c>
      <c r="L220" s="55"/>
      <c r="M220" s="56">
        <f>VLOOKUP(L220,TABELA!N$1:O$202,2)</f>
        <v>0</v>
      </c>
      <c r="N220" s="55"/>
      <c r="O220" s="56">
        <f>VLOOKUP(W220,TABELA!E$1:O$202,11)</f>
        <v>0</v>
      </c>
      <c r="P220" s="57">
        <f t="shared" si="39"/>
        <v>0</v>
      </c>
      <c r="Q220" s="58"/>
      <c r="R220" s="58"/>
      <c r="S220" s="58"/>
      <c r="T220" s="58"/>
      <c r="U220" s="59"/>
      <c r="V220" s="60">
        <f t="shared" si="34"/>
        <v>0</v>
      </c>
      <c r="W220" s="60">
        <f t="shared" si="35"/>
        <v>0</v>
      </c>
    </row>
    <row r="221" spans="1:23" ht="15">
      <c r="A221" s="52">
        <v>3</v>
      </c>
      <c r="B221" s="53"/>
      <c r="C221" s="52"/>
      <c r="D221" s="53"/>
      <c r="E221" s="54"/>
      <c r="F221" s="55"/>
      <c r="G221" s="56">
        <f>VLOOKUP(V221,TABELA!B$1:O$202,14)</f>
        <v>0</v>
      </c>
      <c r="H221" s="55"/>
      <c r="I221" s="56">
        <f>VLOOKUP(H221,TABELA!J$1:O$202,6)</f>
        <v>0</v>
      </c>
      <c r="J221" s="55"/>
      <c r="K221" s="56">
        <f>VLOOKUP(J221,TABELA!H$1:O$202,8)</f>
        <v>0</v>
      </c>
      <c r="L221" s="55"/>
      <c r="M221" s="56">
        <f>VLOOKUP(L221,TABELA!N$1:O$202,2)</f>
        <v>0</v>
      </c>
      <c r="N221" s="55"/>
      <c r="O221" s="56">
        <f>VLOOKUP(W221,TABELA!E$1:O$202,11)</f>
        <v>0</v>
      </c>
      <c r="P221" s="57">
        <f t="shared" si="39"/>
        <v>0</v>
      </c>
      <c r="Q221" s="58"/>
      <c r="R221" s="58"/>
      <c r="S221" s="58"/>
      <c r="T221" s="58"/>
      <c r="U221" s="59"/>
      <c r="V221" s="60">
        <f t="shared" si="34"/>
        <v>0</v>
      </c>
      <c r="W221" s="60">
        <f t="shared" si="35"/>
        <v>0</v>
      </c>
    </row>
    <row r="222" spans="1:23" ht="15">
      <c r="A222" s="52">
        <v>4</v>
      </c>
      <c r="B222" s="53"/>
      <c r="C222" s="52"/>
      <c r="D222" s="53"/>
      <c r="E222" s="54"/>
      <c r="F222" s="55"/>
      <c r="G222" s="56">
        <f>VLOOKUP(V222,TABELA!B$1:O$202,14)</f>
        <v>0</v>
      </c>
      <c r="H222" s="55"/>
      <c r="I222" s="56">
        <f>VLOOKUP(H222,TABELA!J$1:O$202,6)</f>
        <v>0</v>
      </c>
      <c r="J222" s="55"/>
      <c r="K222" s="56">
        <f>VLOOKUP(J222,TABELA!H$1:O$202,8)</f>
        <v>0</v>
      </c>
      <c r="L222" s="55"/>
      <c r="M222" s="56">
        <f>VLOOKUP(L222,TABELA!N$1:O$202,2)</f>
        <v>0</v>
      </c>
      <c r="N222" s="55"/>
      <c r="O222" s="56">
        <f>VLOOKUP(W222,TABELA!E$1:O$202,11)</f>
        <v>0</v>
      </c>
      <c r="P222" s="57">
        <f t="shared" si="39"/>
        <v>0</v>
      </c>
      <c r="Q222" s="58"/>
      <c r="R222" s="58"/>
      <c r="S222" s="58"/>
      <c r="T222" s="58"/>
      <c r="U222" s="59"/>
      <c r="V222" s="60">
        <f t="shared" si="34"/>
        <v>0</v>
      </c>
      <c r="W222" s="60">
        <f t="shared" si="35"/>
        <v>0</v>
      </c>
    </row>
    <row r="223" spans="1:23" ht="15">
      <c r="A223" s="52">
        <v>5</v>
      </c>
      <c r="B223" s="53"/>
      <c r="C223" s="52"/>
      <c r="D223" s="53"/>
      <c r="E223" s="54"/>
      <c r="F223" s="55"/>
      <c r="G223" s="56">
        <f>VLOOKUP(V223,TABELA!B$1:O$202,14)</f>
        <v>0</v>
      </c>
      <c r="H223" s="55"/>
      <c r="I223" s="56">
        <f>VLOOKUP(H223,TABELA!J$1:O$202,6)</f>
        <v>0</v>
      </c>
      <c r="J223" s="55"/>
      <c r="K223" s="56">
        <f>VLOOKUP(J223,TABELA!H$1:O$202,8)</f>
        <v>0</v>
      </c>
      <c r="L223" s="55"/>
      <c r="M223" s="56">
        <f>VLOOKUP(L223,TABELA!N$1:O$202,2)</f>
        <v>0</v>
      </c>
      <c r="N223" s="55"/>
      <c r="O223" s="56">
        <f>VLOOKUP(W223,TABELA!E$1:O$202,11)</f>
        <v>0</v>
      </c>
      <c r="P223" s="57">
        <f t="shared" si="39"/>
        <v>0</v>
      </c>
      <c r="Q223" s="58"/>
      <c r="R223" s="58"/>
      <c r="S223" s="58"/>
      <c r="T223" s="58"/>
      <c r="U223" s="59"/>
      <c r="V223" s="60">
        <f t="shared" si="34"/>
        <v>0</v>
      </c>
      <c r="W223" s="60">
        <f t="shared" si="35"/>
        <v>0</v>
      </c>
    </row>
    <row r="224" spans="1:23" ht="15">
      <c r="A224" s="52">
        <v>6</v>
      </c>
      <c r="B224" s="53"/>
      <c r="C224" s="52"/>
      <c r="D224" s="53"/>
      <c r="E224" s="54"/>
      <c r="F224" s="55"/>
      <c r="G224" s="56">
        <f>VLOOKUP(V224,TABELA!B$1:O$202,14)</f>
        <v>0</v>
      </c>
      <c r="H224" s="55"/>
      <c r="I224" s="56">
        <f>VLOOKUP(H224,TABELA!J$1:O$202,6)</f>
        <v>0</v>
      </c>
      <c r="J224" s="55"/>
      <c r="K224" s="56">
        <f>VLOOKUP(J224,TABELA!H$1:O$202,8)</f>
        <v>0</v>
      </c>
      <c r="L224" s="55"/>
      <c r="M224" s="56">
        <f>VLOOKUP(L224,TABELA!N$1:O$202,2)</f>
        <v>0</v>
      </c>
      <c r="N224" s="55"/>
      <c r="O224" s="56">
        <f>VLOOKUP(W224,TABELA!E$1:O$202,11)</f>
        <v>0</v>
      </c>
      <c r="P224" s="57">
        <f t="shared" si="39"/>
        <v>0</v>
      </c>
      <c r="Q224" s="58"/>
      <c r="R224" s="58"/>
      <c r="S224" s="58"/>
      <c r="T224" s="58"/>
      <c r="U224" s="59"/>
      <c r="V224" s="60">
        <f t="shared" si="34"/>
        <v>0</v>
      </c>
      <c r="W224" s="60">
        <f t="shared" si="35"/>
        <v>0</v>
      </c>
    </row>
    <row r="225" spans="1:23" s="67" customFormat="1" ht="15">
      <c r="A225" s="61"/>
      <c r="B225" s="62"/>
      <c r="C225" s="61"/>
      <c r="D225" s="62"/>
      <c r="E225" s="63"/>
      <c r="F225" s="64"/>
      <c r="G225" s="56">
        <f>VLOOKUP(V225,TABELA!B$1:O$202,14)</f>
        <v>0</v>
      </c>
      <c r="H225" s="64"/>
      <c r="I225" s="56">
        <f>VLOOKUP(H225,TABELA!J$1:O$202,6)</f>
        <v>0</v>
      </c>
      <c r="J225" s="64"/>
      <c r="K225" s="56">
        <f>VLOOKUP(J225,TABELA!H$1:O$202,8)</f>
        <v>0</v>
      </c>
      <c r="L225" s="64"/>
      <c r="M225" s="56">
        <f>VLOOKUP(L225,TABELA!N$1:O$202,2)</f>
        <v>0</v>
      </c>
      <c r="N225" s="64"/>
      <c r="O225" s="56">
        <f>VLOOKUP(W225,TABELA!E$1:O$202,11)</f>
        <v>0</v>
      </c>
      <c r="P225" s="65"/>
      <c r="Q225" s="65">
        <f>LARGE(P219:P224,1)+LARGE(P219:P224,2)+LARGE(P219:P224,3)+LARGE(P219:P224,4)+LARGE(P219:P224,5)</f>
        <v>0</v>
      </c>
      <c r="R225" s="66"/>
      <c r="S225" s="66"/>
      <c r="T225" s="66"/>
      <c r="U225" s="59"/>
      <c r="V225" s="67">
        <f t="shared" si="34"/>
        <v>0</v>
      </c>
      <c r="W225" s="67">
        <f t="shared" si="35"/>
        <v>0</v>
      </c>
    </row>
    <row r="226" spans="1:23" ht="15">
      <c r="A226" s="52">
        <v>1</v>
      </c>
      <c r="B226" s="53"/>
      <c r="C226" s="52"/>
      <c r="D226" s="53"/>
      <c r="E226" s="54"/>
      <c r="F226" s="55"/>
      <c r="G226" s="56">
        <f>VLOOKUP(V226,TABELA!B$1:O$202,14)</f>
        <v>0</v>
      </c>
      <c r="H226" s="55"/>
      <c r="I226" s="56">
        <f>VLOOKUP(H226,TABELA!J$1:O$202,6)</f>
        <v>0</v>
      </c>
      <c r="J226" s="55"/>
      <c r="K226" s="56">
        <f>VLOOKUP(J226,TABELA!H$1:O$202,8)</f>
        <v>0</v>
      </c>
      <c r="L226" s="55"/>
      <c r="M226" s="56">
        <f>VLOOKUP(L226,TABELA!N$1:O$202,2)</f>
        <v>0</v>
      </c>
      <c r="N226" s="55"/>
      <c r="O226" s="56">
        <f>VLOOKUP(W226,TABELA!E$1:O$202,11)</f>
        <v>0</v>
      </c>
      <c r="P226" s="57">
        <f aca="true" t="shared" si="40" ref="P226:P231">G226+I226+K226+M226+O226</f>
        <v>0</v>
      </c>
      <c r="Q226" s="58"/>
      <c r="R226" s="58"/>
      <c r="S226" s="58"/>
      <c r="T226" s="58"/>
      <c r="U226" s="59"/>
      <c r="V226" s="60">
        <f t="shared" si="34"/>
        <v>0</v>
      </c>
      <c r="W226" s="60">
        <f t="shared" si="35"/>
        <v>0</v>
      </c>
    </row>
    <row r="227" spans="1:23" ht="15">
      <c r="A227" s="52">
        <v>2</v>
      </c>
      <c r="B227" s="53"/>
      <c r="C227" s="52"/>
      <c r="D227" s="53"/>
      <c r="E227" s="54"/>
      <c r="F227" s="55"/>
      <c r="G227" s="56">
        <f>VLOOKUP(V227,TABELA!B$1:O$202,14)</f>
        <v>0</v>
      </c>
      <c r="H227" s="55"/>
      <c r="I227" s="56">
        <f>VLOOKUP(H227,TABELA!J$1:O$202,6)</f>
        <v>0</v>
      </c>
      <c r="J227" s="55"/>
      <c r="K227" s="56">
        <f>VLOOKUP(J227,TABELA!H$1:O$202,8)</f>
        <v>0</v>
      </c>
      <c r="L227" s="55"/>
      <c r="M227" s="56">
        <f>VLOOKUP(L227,TABELA!N$1:O$202,2)</f>
        <v>0</v>
      </c>
      <c r="N227" s="55"/>
      <c r="O227" s="56">
        <f>VLOOKUP(W227,TABELA!E$1:O$202,11)</f>
        <v>0</v>
      </c>
      <c r="P227" s="57">
        <f t="shared" si="40"/>
        <v>0</v>
      </c>
      <c r="Q227" s="58"/>
      <c r="R227" s="58"/>
      <c r="S227" s="58"/>
      <c r="T227" s="58"/>
      <c r="U227" s="59"/>
      <c r="V227" s="60">
        <f t="shared" si="34"/>
        <v>0</v>
      </c>
      <c r="W227" s="60">
        <f t="shared" si="35"/>
        <v>0</v>
      </c>
    </row>
    <row r="228" spans="1:23" ht="15">
      <c r="A228" s="52">
        <v>3</v>
      </c>
      <c r="B228" s="53"/>
      <c r="C228" s="52"/>
      <c r="D228" s="53"/>
      <c r="E228" s="54"/>
      <c r="F228" s="55"/>
      <c r="G228" s="56">
        <f>VLOOKUP(V228,TABELA!B$1:O$202,14)</f>
        <v>0</v>
      </c>
      <c r="H228" s="55"/>
      <c r="I228" s="56">
        <f>VLOOKUP(H228,TABELA!J$1:O$202,6)</f>
        <v>0</v>
      </c>
      <c r="J228" s="55"/>
      <c r="K228" s="56">
        <f>VLOOKUP(J228,TABELA!H$1:O$202,8)</f>
        <v>0</v>
      </c>
      <c r="L228" s="55"/>
      <c r="M228" s="56">
        <f>VLOOKUP(L228,TABELA!N$1:O$202,2)</f>
        <v>0</v>
      </c>
      <c r="N228" s="55"/>
      <c r="O228" s="56">
        <f>VLOOKUP(W228,TABELA!E$1:O$202,11)</f>
        <v>0</v>
      </c>
      <c r="P228" s="57">
        <f t="shared" si="40"/>
        <v>0</v>
      </c>
      <c r="Q228" s="58"/>
      <c r="R228" s="58"/>
      <c r="S228" s="58"/>
      <c r="T228" s="58"/>
      <c r="U228" s="59"/>
      <c r="V228" s="60">
        <f t="shared" si="34"/>
        <v>0</v>
      </c>
      <c r="W228" s="60">
        <f t="shared" si="35"/>
        <v>0</v>
      </c>
    </row>
    <row r="229" spans="1:23" ht="15">
      <c r="A229" s="52">
        <v>4</v>
      </c>
      <c r="B229" s="53"/>
      <c r="C229" s="52"/>
      <c r="D229" s="53"/>
      <c r="E229" s="54"/>
      <c r="F229" s="55"/>
      <c r="G229" s="56">
        <f>VLOOKUP(V229,TABELA!B$1:O$202,14)</f>
        <v>0</v>
      </c>
      <c r="H229" s="55"/>
      <c r="I229" s="56">
        <f>VLOOKUP(H229,TABELA!J$1:O$202,6)</f>
        <v>0</v>
      </c>
      <c r="J229" s="55"/>
      <c r="K229" s="56">
        <f>VLOOKUP(J229,TABELA!H$1:O$202,8)</f>
        <v>0</v>
      </c>
      <c r="L229" s="55"/>
      <c r="M229" s="56">
        <f>VLOOKUP(L229,TABELA!N$1:O$202,2)</f>
        <v>0</v>
      </c>
      <c r="N229" s="55"/>
      <c r="O229" s="56">
        <f>VLOOKUP(W229,TABELA!E$1:O$202,11)</f>
        <v>0</v>
      </c>
      <c r="P229" s="57">
        <f t="shared" si="40"/>
        <v>0</v>
      </c>
      <c r="Q229" s="58"/>
      <c r="R229" s="58"/>
      <c r="S229" s="58"/>
      <c r="T229" s="58"/>
      <c r="U229" s="59"/>
      <c r="V229" s="60">
        <f t="shared" si="34"/>
        <v>0</v>
      </c>
      <c r="W229" s="60">
        <f t="shared" si="35"/>
        <v>0</v>
      </c>
    </row>
    <row r="230" spans="1:23" ht="15">
      <c r="A230" s="52">
        <v>5</v>
      </c>
      <c r="B230" s="53"/>
      <c r="C230" s="52"/>
      <c r="D230" s="53"/>
      <c r="E230" s="54"/>
      <c r="F230" s="55"/>
      <c r="G230" s="56">
        <f>VLOOKUP(V230,TABELA!B$1:O$202,14)</f>
        <v>0</v>
      </c>
      <c r="H230" s="55"/>
      <c r="I230" s="56">
        <f>VLOOKUP(H230,TABELA!J$1:O$202,6)</f>
        <v>0</v>
      </c>
      <c r="J230" s="55"/>
      <c r="K230" s="56">
        <f>VLOOKUP(J230,TABELA!H$1:O$202,8)</f>
        <v>0</v>
      </c>
      <c r="L230" s="55"/>
      <c r="M230" s="56">
        <f>VLOOKUP(L230,TABELA!N$1:O$202,2)</f>
        <v>0</v>
      </c>
      <c r="N230" s="55"/>
      <c r="O230" s="56">
        <f>VLOOKUP(W230,TABELA!E$1:O$202,11)</f>
        <v>0</v>
      </c>
      <c r="P230" s="57">
        <f t="shared" si="40"/>
        <v>0</v>
      </c>
      <c r="Q230" s="58"/>
      <c r="R230" s="58"/>
      <c r="S230" s="58"/>
      <c r="T230" s="58"/>
      <c r="U230" s="59"/>
      <c r="V230" s="60">
        <f t="shared" si="34"/>
        <v>0</v>
      </c>
      <c r="W230" s="60">
        <f t="shared" si="35"/>
        <v>0</v>
      </c>
    </row>
    <row r="231" spans="1:23" ht="15">
      <c r="A231" s="52">
        <v>6</v>
      </c>
      <c r="B231" s="53"/>
      <c r="C231" s="52"/>
      <c r="D231" s="53"/>
      <c r="E231" s="54"/>
      <c r="F231" s="55"/>
      <c r="G231" s="56">
        <f>VLOOKUP(V231,TABELA!B$1:O$202,14)</f>
        <v>0</v>
      </c>
      <c r="H231" s="55"/>
      <c r="I231" s="56">
        <f>VLOOKUP(H231,TABELA!J$1:O$202,6)</f>
        <v>0</v>
      </c>
      <c r="J231" s="55"/>
      <c r="K231" s="56">
        <f>VLOOKUP(J231,TABELA!H$1:O$202,8)</f>
        <v>0</v>
      </c>
      <c r="L231" s="55"/>
      <c r="M231" s="56">
        <f>VLOOKUP(L231,TABELA!N$1:O$202,2)</f>
        <v>0</v>
      </c>
      <c r="N231" s="55"/>
      <c r="O231" s="56">
        <f>VLOOKUP(W231,TABELA!E$1:O$202,11)</f>
        <v>0</v>
      </c>
      <c r="P231" s="57">
        <f t="shared" si="40"/>
        <v>0</v>
      </c>
      <c r="Q231" s="58"/>
      <c r="R231" s="58"/>
      <c r="S231" s="58"/>
      <c r="T231" s="58"/>
      <c r="U231" s="59"/>
      <c r="V231" s="60">
        <f t="shared" si="34"/>
        <v>0</v>
      </c>
      <c r="W231" s="60">
        <f t="shared" si="35"/>
        <v>0</v>
      </c>
    </row>
    <row r="232" spans="1:23" s="67" customFormat="1" ht="15">
      <c r="A232" s="61"/>
      <c r="B232" s="62"/>
      <c r="C232" s="61"/>
      <c r="D232" s="62"/>
      <c r="E232" s="63"/>
      <c r="F232" s="64"/>
      <c r="G232" s="56">
        <f>VLOOKUP(V232,TABELA!B$1:O$202,14)</f>
        <v>0</v>
      </c>
      <c r="H232" s="64"/>
      <c r="I232" s="56">
        <f>VLOOKUP(H232,TABELA!J$1:O$202,6)</f>
        <v>0</v>
      </c>
      <c r="J232" s="64"/>
      <c r="K232" s="56">
        <f>VLOOKUP(J232,TABELA!H$1:O$202,8)</f>
        <v>0</v>
      </c>
      <c r="L232" s="64"/>
      <c r="M232" s="56">
        <f>VLOOKUP(L232,TABELA!N$1:O$202,2)</f>
        <v>0</v>
      </c>
      <c r="N232" s="64"/>
      <c r="O232" s="56">
        <f>VLOOKUP(W232,TABELA!E$1:O$202,11)</f>
        <v>0</v>
      </c>
      <c r="P232" s="65"/>
      <c r="Q232" s="65">
        <f>LARGE(P226:P231,1)+LARGE(P226:P231,2)+LARGE(P226:P231,3)+LARGE(P226:P231,4)+LARGE(P226:P231,5)</f>
        <v>0</v>
      </c>
      <c r="R232" s="66"/>
      <c r="S232" s="66"/>
      <c r="T232" s="66"/>
      <c r="U232" s="59"/>
      <c r="V232" s="67">
        <f t="shared" si="34"/>
        <v>0</v>
      </c>
      <c r="W232" s="67">
        <f t="shared" si="35"/>
        <v>0</v>
      </c>
    </row>
    <row r="233" spans="1:23" ht="15">
      <c r="A233" s="52">
        <v>1</v>
      </c>
      <c r="B233" s="53"/>
      <c r="C233" s="52"/>
      <c r="D233" s="53"/>
      <c r="E233" s="54"/>
      <c r="F233" s="55"/>
      <c r="G233" s="56">
        <f>VLOOKUP(V233,TABELA!B$1:O$202,14)</f>
        <v>0</v>
      </c>
      <c r="H233" s="55"/>
      <c r="I233" s="56">
        <f>VLOOKUP(H233,TABELA!J$1:O$202,6)</f>
        <v>0</v>
      </c>
      <c r="J233" s="55"/>
      <c r="K233" s="56">
        <f>VLOOKUP(J233,TABELA!H$1:O$202,8)</f>
        <v>0</v>
      </c>
      <c r="L233" s="55"/>
      <c r="M233" s="56">
        <f>VLOOKUP(L233,TABELA!N$1:O$202,2)</f>
        <v>0</v>
      </c>
      <c r="N233" s="55"/>
      <c r="O233" s="56">
        <f>VLOOKUP(W233,TABELA!E$1:O$202,11)</f>
        <v>0</v>
      </c>
      <c r="P233" s="57">
        <f aca="true" t="shared" si="41" ref="P233:P238">G233+I233+K233+M233+O233</f>
        <v>0</v>
      </c>
      <c r="Q233" s="58"/>
      <c r="R233" s="58"/>
      <c r="S233" s="58"/>
      <c r="T233" s="58"/>
      <c r="U233" s="59"/>
      <c r="V233" s="60">
        <f t="shared" si="34"/>
        <v>0</v>
      </c>
      <c r="W233" s="60">
        <f t="shared" si="35"/>
        <v>0</v>
      </c>
    </row>
    <row r="234" spans="1:23" ht="15">
      <c r="A234" s="52">
        <v>2</v>
      </c>
      <c r="B234" s="53"/>
      <c r="C234" s="52"/>
      <c r="D234" s="53"/>
      <c r="E234" s="54"/>
      <c r="F234" s="55"/>
      <c r="G234" s="56">
        <f>VLOOKUP(V234,TABELA!B$1:O$202,14)</f>
        <v>0</v>
      </c>
      <c r="H234" s="55"/>
      <c r="I234" s="56">
        <f>VLOOKUP(H234,TABELA!J$1:O$202,6)</f>
        <v>0</v>
      </c>
      <c r="J234" s="55"/>
      <c r="K234" s="56">
        <f>VLOOKUP(J234,TABELA!H$1:O$202,8)</f>
        <v>0</v>
      </c>
      <c r="L234" s="55"/>
      <c r="M234" s="56">
        <f>VLOOKUP(L234,TABELA!N$1:O$202,2)</f>
        <v>0</v>
      </c>
      <c r="N234" s="55"/>
      <c r="O234" s="56">
        <f>VLOOKUP(W234,TABELA!E$1:O$202,11)</f>
        <v>0</v>
      </c>
      <c r="P234" s="57">
        <f t="shared" si="41"/>
        <v>0</v>
      </c>
      <c r="Q234" s="58"/>
      <c r="R234" s="58"/>
      <c r="S234" s="58"/>
      <c r="T234" s="58"/>
      <c r="U234" s="59"/>
      <c r="V234" s="60">
        <f t="shared" si="34"/>
        <v>0</v>
      </c>
      <c r="W234" s="60">
        <f t="shared" si="35"/>
        <v>0</v>
      </c>
    </row>
    <row r="235" spans="1:23" ht="15">
      <c r="A235" s="52">
        <v>3</v>
      </c>
      <c r="B235" s="53"/>
      <c r="C235" s="52"/>
      <c r="D235" s="53"/>
      <c r="E235" s="54"/>
      <c r="F235" s="55"/>
      <c r="G235" s="56">
        <f>VLOOKUP(V235,TABELA!B$1:O$202,14)</f>
        <v>0</v>
      </c>
      <c r="H235" s="55"/>
      <c r="I235" s="56">
        <f>VLOOKUP(H235,TABELA!J$1:O$202,6)</f>
        <v>0</v>
      </c>
      <c r="J235" s="55"/>
      <c r="K235" s="56">
        <f>VLOOKUP(J235,TABELA!H$1:O$202,8)</f>
        <v>0</v>
      </c>
      <c r="L235" s="55"/>
      <c r="M235" s="56">
        <f>VLOOKUP(L235,TABELA!N$1:O$202,2)</f>
        <v>0</v>
      </c>
      <c r="N235" s="55"/>
      <c r="O235" s="56">
        <f>VLOOKUP(W235,TABELA!E$1:O$202,11)</f>
        <v>0</v>
      </c>
      <c r="P235" s="57">
        <f t="shared" si="41"/>
        <v>0</v>
      </c>
      <c r="Q235" s="58"/>
      <c r="R235" s="58"/>
      <c r="S235" s="58"/>
      <c r="T235" s="58"/>
      <c r="U235" s="59"/>
      <c r="V235" s="60">
        <f t="shared" si="34"/>
        <v>0</v>
      </c>
      <c r="W235" s="60">
        <f t="shared" si="35"/>
        <v>0</v>
      </c>
    </row>
    <row r="236" spans="1:23" ht="15">
      <c r="A236" s="52">
        <v>4</v>
      </c>
      <c r="B236" s="53"/>
      <c r="C236" s="52"/>
      <c r="D236" s="53"/>
      <c r="E236" s="54"/>
      <c r="F236" s="55"/>
      <c r="G236" s="56">
        <f>VLOOKUP(V236,TABELA!B$1:O$202,14)</f>
        <v>0</v>
      </c>
      <c r="H236" s="55"/>
      <c r="I236" s="56">
        <f>VLOOKUP(H236,TABELA!J$1:O$202,6)</f>
        <v>0</v>
      </c>
      <c r="J236" s="55"/>
      <c r="K236" s="56">
        <f>VLOOKUP(J236,TABELA!H$1:O$202,8)</f>
        <v>0</v>
      </c>
      <c r="L236" s="55"/>
      <c r="M236" s="56">
        <f>VLOOKUP(L236,TABELA!N$1:O$202,2)</f>
        <v>0</v>
      </c>
      <c r="N236" s="55"/>
      <c r="O236" s="56">
        <f>VLOOKUP(W236,TABELA!E$1:O$202,11)</f>
        <v>0</v>
      </c>
      <c r="P236" s="57">
        <f t="shared" si="41"/>
        <v>0</v>
      </c>
      <c r="Q236" s="58"/>
      <c r="R236" s="58"/>
      <c r="S236" s="58"/>
      <c r="T236" s="58"/>
      <c r="U236" s="59"/>
      <c r="V236" s="60">
        <f t="shared" si="34"/>
        <v>0</v>
      </c>
      <c r="W236" s="60">
        <f t="shared" si="35"/>
        <v>0</v>
      </c>
    </row>
    <row r="237" spans="1:23" ht="15">
      <c r="A237" s="52">
        <v>5</v>
      </c>
      <c r="B237" s="53"/>
      <c r="C237" s="52"/>
      <c r="D237" s="53"/>
      <c r="E237" s="54"/>
      <c r="F237" s="55"/>
      <c r="G237" s="56">
        <f>VLOOKUP(V237,TABELA!B$1:O$202,14)</f>
        <v>0</v>
      </c>
      <c r="H237" s="55"/>
      <c r="I237" s="56">
        <f>VLOOKUP(H237,TABELA!J$1:O$202,6)</f>
        <v>0</v>
      </c>
      <c r="J237" s="55"/>
      <c r="K237" s="56">
        <f>VLOOKUP(J237,TABELA!H$1:O$202,8)</f>
        <v>0</v>
      </c>
      <c r="L237" s="55"/>
      <c r="M237" s="56">
        <f>VLOOKUP(L237,TABELA!N$1:O$202,2)</f>
        <v>0</v>
      </c>
      <c r="N237" s="55"/>
      <c r="O237" s="56">
        <f>VLOOKUP(W237,TABELA!E$1:O$202,11)</f>
        <v>0</v>
      </c>
      <c r="P237" s="57">
        <f t="shared" si="41"/>
        <v>0</v>
      </c>
      <c r="Q237" s="58"/>
      <c r="R237" s="58"/>
      <c r="S237" s="58"/>
      <c r="T237" s="58"/>
      <c r="U237" s="59"/>
      <c r="V237" s="60">
        <f t="shared" si="34"/>
        <v>0</v>
      </c>
      <c r="W237" s="60">
        <f t="shared" si="35"/>
        <v>0</v>
      </c>
    </row>
    <row r="238" spans="1:23" ht="15">
      <c r="A238" s="52">
        <v>6</v>
      </c>
      <c r="B238" s="53"/>
      <c r="C238" s="52"/>
      <c r="D238" s="53"/>
      <c r="E238" s="54"/>
      <c r="F238" s="55"/>
      <c r="G238" s="56">
        <f>VLOOKUP(V238,TABELA!B$1:O$202,14)</f>
        <v>0</v>
      </c>
      <c r="H238" s="55"/>
      <c r="I238" s="56">
        <f>VLOOKUP(H238,TABELA!J$1:O$202,6)</f>
        <v>0</v>
      </c>
      <c r="J238" s="55"/>
      <c r="K238" s="56">
        <f>VLOOKUP(J238,TABELA!H$1:O$202,8)</f>
        <v>0</v>
      </c>
      <c r="L238" s="55"/>
      <c r="M238" s="56">
        <f>VLOOKUP(L238,TABELA!N$1:O$202,2)</f>
        <v>0</v>
      </c>
      <c r="N238" s="55"/>
      <c r="O238" s="56">
        <f>VLOOKUP(W238,TABELA!E$1:O$202,11)</f>
        <v>0</v>
      </c>
      <c r="P238" s="57">
        <f t="shared" si="41"/>
        <v>0</v>
      </c>
      <c r="Q238" s="58"/>
      <c r="R238" s="58"/>
      <c r="S238" s="58"/>
      <c r="T238" s="58"/>
      <c r="U238" s="59"/>
      <c r="V238" s="60">
        <f t="shared" si="34"/>
        <v>0</v>
      </c>
      <c r="W238" s="60">
        <f t="shared" si="35"/>
        <v>0</v>
      </c>
    </row>
    <row r="239" spans="1:23" s="67" customFormat="1" ht="15">
      <c r="A239" s="61"/>
      <c r="B239" s="62"/>
      <c r="C239" s="61"/>
      <c r="D239" s="62"/>
      <c r="E239" s="63"/>
      <c r="F239" s="64"/>
      <c r="G239" s="56">
        <f>VLOOKUP(V239,TABELA!B$1:O$202,14)</f>
        <v>0</v>
      </c>
      <c r="H239" s="64"/>
      <c r="I239" s="56">
        <f>VLOOKUP(H239,TABELA!J$1:O$202,6)</f>
        <v>0</v>
      </c>
      <c r="J239" s="64"/>
      <c r="K239" s="56">
        <f>VLOOKUP(J239,TABELA!H$1:O$202,8)</f>
        <v>0</v>
      </c>
      <c r="L239" s="64"/>
      <c r="M239" s="56">
        <f>VLOOKUP(L239,TABELA!N$1:O$202,2)</f>
        <v>0</v>
      </c>
      <c r="N239" s="64"/>
      <c r="O239" s="56">
        <f>VLOOKUP(W239,TABELA!E$1:O$202,11)</f>
        <v>0</v>
      </c>
      <c r="P239" s="65"/>
      <c r="Q239" s="65">
        <f>LARGE(P233:P238,1)+LARGE(P233:P238,2)+LARGE(P233:P238,3)+LARGE(P233:P238,4)+LARGE(P233:P238,5)</f>
        <v>0</v>
      </c>
      <c r="R239" s="66"/>
      <c r="S239" s="66"/>
      <c r="T239" s="66"/>
      <c r="U239" s="59"/>
      <c r="V239" s="67">
        <f t="shared" si="34"/>
        <v>0</v>
      </c>
      <c r="W239" s="67">
        <f t="shared" si="35"/>
        <v>0</v>
      </c>
    </row>
    <row r="240" spans="1:23" ht="15">
      <c r="A240" s="52">
        <v>1</v>
      </c>
      <c r="B240" s="53"/>
      <c r="C240" s="52"/>
      <c r="D240" s="53"/>
      <c r="E240" s="54"/>
      <c r="F240" s="55"/>
      <c r="G240" s="56">
        <f>VLOOKUP(V240,TABELA!B$1:O$202,14)</f>
        <v>0</v>
      </c>
      <c r="H240" s="55"/>
      <c r="I240" s="56">
        <f>VLOOKUP(H240,TABELA!J$1:O$202,6)</f>
        <v>0</v>
      </c>
      <c r="J240" s="55"/>
      <c r="K240" s="56">
        <f>VLOOKUP(J240,TABELA!H$1:O$202,8)</f>
        <v>0</v>
      </c>
      <c r="L240" s="55"/>
      <c r="M240" s="56">
        <f>VLOOKUP(L240,TABELA!N$1:O$202,2)</f>
        <v>0</v>
      </c>
      <c r="N240" s="55"/>
      <c r="O240" s="56">
        <f>VLOOKUP(W240,TABELA!E$1:O$202,11)</f>
        <v>0</v>
      </c>
      <c r="P240" s="57">
        <f aca="true" t="shared" si="42" ref="P240:P245">G240+I240+K240+M240+O240</f>
        <v>0</v>
      </c>
      <c r="Q240" s="58"/>
      <c r="R240" s="58"/>
      <c r="S240" s="58"/>
      <c r="T240" s="58"/>
      <c r="U240" s="59"/>
      <c r="V240" s="60">
        <f t="shared" si="34"/>
        <v>0</v>
      </c>
      <c r="W240" s="60">
        <f t="shared" si="35"/>
        <v>0</v>
      </c>
    </row>
    <row r="241" spans="1:23" ht="15">
      <c r="A241" s="52">
        <v>2</v>
      </c>
      <c r="B241" s="53"/>
      <c r="C241" s="52"/>
      <c r="D241" s="53"/>
      <c r="E241" s="54"/>
      <c r="F241" s="55"/>
      <c r="G241" s="56">
        <f>VLOOKUP(V241,TABELA!B$1:O$202,14)</f>
        <v>0</v>
      </c>
      <c r="H241" s="55"/>
      <c r="I241" s="56">
        <f>VLOOKUP(H241,TABELA!J$1:O$202,6)</f>
        <v>0</v>
      </c>
      <c r="J241" s="55"/>
      <c r="K241" s="56">
        <f>VLOOKUP(J241,TABELA!H$1:O$202,8)</f>
        <v>0</v>
      </c>
      <c r="L241" s="55"/>
      <c r="M241" s="56">
        <f>VLOOKUP(L241,TABELA!N$1:O$202,2)</f>
        <v>0</v>
      </c>
      <c r="N241" s="55"/>
      <c r="O241" s="56">
        <f>VLOOKUP(W241,TABELA!E$1:O$202,11)</f>
        <v>0</v>
      </c>
      <c r="P241" s="57">
        <f t="shared" si="42"/>
        <v>0</v>
      </c>
      <c r="Q241" s="58"/>
      <c r="R241" s="58"/>
      <c r="S241" s="58"/>
      <c r="T241" s="58"/>
      <c r="U241" s="59"/>
      <c r="V241" s="60">
        <f t="shared" si="34"/>
        <v>0</v>
      </c>
      <c r="W241" s="60">
        <f t="shared" si="35"/>
        <v>0</v>
      </c>
    </row>
    <row r="242" spans="1:23" ht="15">
      <c r="A242" s="52">
        <v>3</v>
      </c>
      <c r="B242" s="53"/>
      <c r="C242" s="52"/>
      <c r="D242" s="53"/>
      <c r="E242" s="54"/>
      <c r="F242" s="55"/>
      <c r="G242" s="56">
        <f>VLOOKUP(V242,TABELA!B$1:O$202,14)</f>
        <v>0</v>
      </c>
      <c r="H242" s="55"/>
      <c r="I242" s="56">
        <f>VLOOKUP(H242,TABELA!J$1:O$202,6)</f>
        <v>0</v>
      </c>
      <c r="J242" s="55"/>
      <c r="K242" s="56">
        <f>VLOOKUP(J242,TABELA!H$1:O$202,8)</f>
        <v>0</v>
      </c>
      <c r="L242" s="55"/>
      <c r="M242" s="56">
        <f>VLOOKUP(L242,TABELA!N$1:O$202,2)</f>
        <v>0</v>
      </c>
      <c r="N242" s="55"/>
      <c r="O242" s="56">
        <f>VLOOKUP(W242,TABELA!E$1:O$202,11)</f>
        <v>0</v>
      </c>
      <c r="P242" s="57">
        <f t="shared" si="42"/>
        <v>0</v>
      </c>
      <c r="Q242" s="58"/>
      <c r="R242" s="58"/>
      <c r="S242" s="58"/>
      <c r="T242" s="58"/>
      <c r="U242" s="59"/>
      <c r="V242" s="60">
        <f t="shared" si="34"/>
        <v>0</v>
      </c>
      <c r="W242" s="60">
        <f t="shared" si="35"/>
        <v>0</v>
      </c>
    </row>
    <row r="243" spans="1:23" ht="15">
      <c r="A243" s="52">
        <v>4</v>
      </c>
      <c r="B243" s="53"/>
      <c r="C243" s="52"/>
      <c r="D243" s="53"/>
      <c r="E243" s="54"/>
      <c r="F243" s="55"/>
      <c r="G243" s="56">
        <f>VLOOKUP(V243,TABELA!B$1:O$202,14)</f>
        <v>0</v>
      </c>
      <c r="H243" s="55"/>
      <c r="I243" s="56">
        <f>VLOOKUP(H243,TABELA!J$1:O$202,6)</f>
        <v>0</v>
      </c>
      <c r="J243" s="55"/>
      <c r="K243" s="56">
        <f>VLOOKUP(J243,TABELA!H$1:O$202,8)</f>
        <v>0</v>
      </c>
      <c r="L243" s="55"/>
      <c r="M243" s="56">
        <f>VLOOKUP(L243,TABELA!N$1:O$202,2)</f>
        <v>0</v>
      </c>
      <c r="N243" s="55"/>
      <c r="O243" s="56">
        <f>VLOOKUP(W243,TABELA!E$1:O$202,11)</f>
        <v>0</v>
      </c>
      <c r="P243" s="57">
        <f t="shared" si="42"/>
        <v>0</v>
      </c>
      <c r="Q243" s="58"/>
      <c r="R243" s="58"/>
      <c r="S243" s="58"/>
      <c r="T243" s="58"/>
      <c r="U243" s="59"/>
      <c r="V243" s="60">
        <f t="shared" si="34"/>
        <v>0</v>
      </c>
      <c r="W243" s="60">
        <f t="shared" si="35"/>
        <v>0</v>
      </c>
    </row>
    <row r="244" spans="1:23" ht="15">
      <c r="A244" s="52">
        <v>5</v>
      </c>
      <c r="B244" s="53"/>
      <c r="C244" s="52"/>
      <c r="D244" s="53"/>
      <c r="E244" s="54"/>
      <c r="F244" s="55"/>
      <c r="G244" s="56">
        <f>VLOOKUP(V244,TABELA!B$1:O$202,14)</f>
        <v>0</v>
      </c>
      <c r="H244" s="55"/>
      <c r="I244" s="56">
        <f>VLOOKUP(H244,TABELA!J$1:O$202,6)</f>
        <v>0</v>
      </c>
      <c r="J244" s="55"/>
      <c r="K244" s="56">
        <f>VLOOKUP(J244,TABELA!H$1:O$202,8)</f>
        <v>0</v>
      </c>
      <c r="L244" s="55"/>
      <c r="M244" s="56">
        <f>VLOOKUP(L244,TABELA!N$1:O$202,2)</f>
        <v>0</v>
      </c>
      <c r="N244" s="55"/>
      <c r="O244" s="56">
        <f>VLOOKUP(W244,TABELA!E$1:O$202,11)</f>
        <v>0</v>
      </c>
      <c r="P244" s="57">
        <f t="shared" si="42"/>
        <v>0</v>
      </c>
      <c r="Q244" s="58"/>
      <c r="R244" s="58"/>
      <c r="S244" s="58"/>
      <c r="T244" s="58"/>
      <c r="U244" s="59"/>
      <c r="V244" s="60">
        <f t="shared" si="34"/>
        <v>0</v>
      </c>
      <c r="W244" s="60">
        <f t="shared" si="35"/>
        <v>0</v>
      </c>
    </row>
    <row r="245" spans="1:23" ht="15">
      <c r="A245" s="52">
        <v>6</v>
      </c>
      <c r="B245" s="53"/>
      <c r="C245" s="52"/>
      <c r="D245" s="53"/>
      <c r="E245" s="54"/>
      <c r="F245" s="55"/>
      <c r="G245" s="56">
        <f>VLOOKUP(V245,TABELA!B$1:O$202,14)</f>
        <v>0</v>
      </c>
      <c r="H245" s="55"/>
      <c r="I245" s="56">
        <f>VLOOKUP(H245,TABELA!J$1:O$202,6)</f>
        <v>0</v>
      </c>
      <c r="J245" s="55"/>
      <c r="K245" s="56">
        <f>VLOOKUP(J245,TABELA!H$1:O$202,8)</f>
        <v>0</v>
      </c>
      <c r="L245" s="55"/>
      <c r="M245" s="56">
        <f>VLOOKUP(L245,TABELA!N$1:O$202,2)</f>
        <v>0</v>
      </c>
      <c r="N245" s="55"/>
      <c r="O245" s="56">
        <f>VLOOKUP(W245,TABELA!E$1:O$202,11)</f>
        <v>0</v>
      </c>
      <c r="P245" s="57">
        <f t="shared" si="42"/>
        <v>0</v>
      </c>
      <c r="Q245" s="58"/>
      <c r="R245" s="58"/>
      <c r="S245" s="58"/>
      <c r="T245" s="58"/>
      <c r="U245" s="59"/>
      <c r="V245" s="60">
        <f t="shared" si="34"/>
        <v>0</v>
      </c>
      <c r="W245" s="60">
        <f t="shared" si="35"/>
        <v>0</v>
      </c>
    </row>
    <row r="246" spans="1:23" s="67" customFormat="1" ht="15">
      <c r="A246" s="61"/>
      <c r="B246" s="62"/>
      <c r="C246" s="61"/>
      <c r="D246" s="62"/>
      <c r="E246" s="63"/>
      <c r="F246" s="64"/>
      <c r="G246" s="56">
        <f>VLOOKUP(V246,TABELA!B$1:O$202,14)</f>
        <v>0</v>
      </c>
      <c r="H246" s="64"/>
      <c r="I246" s="56">
        <f>VLOOKUP(H246,TABELA!J$1:O$202,6)</f>
        <v>0</v>
      </c>
      <c r="J246" s="64"/>
      <c r="K246" s="56">
        <f>VLOOKUP(J246,TABELA!H$1:O$202,8)</f>
        <v>0</v>
      </c>
      <c r="L246" s="64"/>
      <c r="M246" s="56">
        <f>VLOOKUP(L246,TABELA!N$1:O$202,2)</f>
        <v>0</v>
      </c>
      <c r="N246" s="64"/>
      <c r="O246" s="56">
        <f>VLOOKUP(W246,TABELA!E$1:O$202,11)</f>
        <v>0</v>
      </c>
      <c r="P246" s="65"/>
      <c r="Q246" s="65">
        <f>LARGE(P240:P245,1)+LARGE(P240:P245,2)+LARGE(P240:P245,3)+LARGE(P240:P245,4)+LARGE(P240:P245,5)</f>
        <v>0</v>
      </c>
      <c r="R246" s="66"/>
      <c r="S246" s="66"/>
      <c r="T246" s="66"/>
      <c r="U246" s="59"/>
      <c r="V246" s="67">
        <f t="shared" si="34"/>
        <v>0</v>
      </c>
      <c r="W246" s="67">
        <f t="shared" si="35"/>
        <v>0</v>
      </c>
    </row>
    <row r="247" spans="1:23" ht="15">
      <c r="A247" s="52">
        <v>1</v>
      </c>
      <c r="B247" s="53"/>
      <c r="C247" s="52"/>
      <c r="D247" s="53"/>
      <c r="E247" s="54"/>
      <c r="F247" s="55"/>
      <c r="G247" s="56">
        <f>VLOOKUP(V247,TABELA!B$1:O$202,14)</f>
        <v>0</v>
      </c>
      <c r="H247" s="55"/>
      <c r="I247" s="56">
        <f>VLOOKUP(H247,TABELA!J$1:O$202,6)</f>
        <v>0</v>
      </c>
      <c r="J247" s="55"/>
      <c r="K247" s="56">
        <f>VLOOKUP(J247,TABELA!H$1:O$202,8)</f>
        <v>0</v>
      </c>
      <c r="L247" s="55"/>
      <c r="M247" s="56">
        <f>VLOOKUP(L247,TABELA!N$1:O$202,2)</f>
        <v>0</v>
      </c>
      <c r="N247" s="55"/>
      <c r="O247" s="56">
        <f>VLOOKUP(W247,TABELA!E$1:O$202,11)</f>
        <v>0</v>
      </c>
      <c r="P247" s="57">
        <f aca="true" t="shared" si="43" ref="P247:P252">G247+I247+K247+M247+O247</f>
        <v>0</v>
      </c>
      <c r="Q247" s="58"/>
      <c r="R247" s="58"/>
      <c r="S247" s="58"/>
      <c r="T247" s="58"/>
      <c r="U247" s="59"/>
      <c r="V247" s="60">
        <f t="shared" si="34"/>
        <v>0</v>
      </c>
      <c r="W247" s="60">
        <f t="shared" si="35"/>
        <v>0</v>
      </c>
    </row>
    <row r="248" spans="1:23" ht="15">
      <c r="A248" s="52">
        <v>2</v>
      </c>
      <c r="B248" s="53"/>
      <c r="C248" s="52"/>
      <c r="D248" s="53"/>
      <c r="E248" s="54"/>
      <c r="F248" s="55"/>
      <c r="G248" s="56">
        <f>VLOOKUP(V248,TABELA!B$1:O$202,14)</f>
        <v>0</v>
      </c>
      <c r="H248" s="55"/>
      <c r="I248" s="56">
        <f>VLOOKUP(H248,TABELA!J$1:O$202,6)</f>
        <v>0</v>
      </c>
      <c r="J248" s="55"/>
      <c r="K248" s="56">
        <f>VLOOKUP(J248,TABELA!H$1:O$202,8)</f>
        <v>0</v>
      </c>
      <c r="L248" s="55"/>
      <c r="M248" s="56">
        <f>VLOOKUP(L248,TABELA!N$1:O$202,2)</f>
        <v>0</v>
      </c>
      <c r="N248" s="55"/>
      <c r="O248" s="56">
        <f>VLOOKUP(W248,TABELA!E$1:O$202,11)</f>
        <v>0</v>
      </c>
      <c r="P248" s="57">
        <f t="shared" si="43"/>
        <v>0</v>
      </c>
      <c r="Q248" s="58"/>
      <c r="R248" s="58"/>
      <c r="S248" s="58"/>
      <c r="T248" s="58"/>
      <c r="U248" s="59"/>
      <c r="V248" s="60">
        <f t="shared" si="34"/>
        <v>0</v>
      </c>
      <c r="W248" s="60">
        <f t="shared" si="35"/>
        <v>0</v>
      </c>
    </row>
    <row r="249" spans="1:23" ht="15">
      <c r="A249" s="52">
        <v>3</v>
      </c>
      <c r="B249" s="53"/>
      <c r="C249" s="52"/>
      <c r="D249" s="53"/>
      <c r="E249" s="54"/>
      <c r="F249" s="55"/>
      <c r="G249" s="56">
        <f>VLOOKUP(V249,TABELA!B$1:O$202,14)</f>
        <v>0</v>
      </c>
      <c r="H249" s="55"/>
      <c r="I249" s="56">
        <f>VLOOKUP(H249,TABELA!J$1:O$202,6)</f>
        <v>0</v>
      </c>
      <c r="J249" s="55"/>
      <c r="K249" s="56">
        <f>VLOOKUP(J249,TABELA!H$1:O$202,8)</f>
        <v>0</v>
      </c>
      <c r="L249" s="55"/>
      <c r="M249" s="56">
        <f>VLOOKUP(L249,TABELA!N$1:O$202,2)</f>
        <v>0</v>
      </c>
      <c r="N249" s="55"/>
      <c r="O249" s="56">
        <f>VLOOKUP(W249,TABELA!E$1:O$202,11)</f>
        <v>0</v>
      </c>
      <c r="P249" s="57">
        <f t="shared" si="43"/>
        <v>0</v>
      </c>
      <c r="Q249" s="58"/>
      <c r="R249" s="58"/>
      <c r="S249" s="58"/>
      <c r="T249" s="58"/>
      <c r="U249" s="59"/>
      <c r="V249" s="60">
        <f t="shared" si="34"/>
        <v>0</v>
      </c>
      <c r="W249" s="60">
        <f t="shared" si="35"/>
        <v>0</v>
      </c>
    </row>
    <row r="250" spans="1:23" ht="15">
      <c r="A250" s="52">
        <v>4</v>
      </c>
      <c r="B250" s="53"/>
      <c r="C250" s="52"/>
      <c r="D250" s="53"/>
      <c r="E250" s="54"/>
      <c r="F250" s="55"/>
      <c r="G250" s="56">
        <f>VLOOKUP(V250,TABELA!B$1:O$202,14)</f>
        <v>0</v>
      </c>
      <c r="H250" s="55"/>
      <c r="I250" s="56">
        <f>VLOOKUP(H250,TABELA!J$1:O$202,6)</f>
        <v>0</v>
      </c>
      <c r="J250" s="55"/>
      <c r="K250" s="56">
        <f>VLOOKUP(J250,TABELA!H$1:O$202,8)</f>
        <v>0</v>
      </c>
      <c r="L250" s="55"/>
      <c r="M250" s="56">
        <f>VLOOKUP(L250,TABELA!N$1:O$202,2)</f>
        <v>0</v>
      </c>
      <c r="N250" s="55"/>
      <c r="O250" s="56">
        <f>VLOOKUP(W250,TABELA!E$1:O$202,11)</f>
        <v>0</v>
      </c>
      <c r="P250" s="57">
        <f t="shared" si="43"/>
        <v>0</v>
      </c>
      <c r="Q250" s="58"/>
      <c r="R250" s="58"/>
      <c r="S250" s="58"/>
      <c r="T250" s="58"/>
      <c r="U250" s="59"/>
      <c r="V250" s="60">
        <f t="shared" si="34"/>
        <v>0</v>
      </c>
      <c r="W250" s="60">
        <f t="shared" si="35"/>
        <v>0</v>
      </c>
    </row>
    <row r="251" spans="1:23" ht="15">
      <c r="A251" s="52">
        <v>5</v>
      </c>
      <c r="B251" s="53"/>
      <c r="C251" s="52"/>
      <c r="D251" s="53"/>
      <c r="E251" s="54"/>
      <c r="F251" s="55"/>
      <c r="G251" s="56">
        <f>VLOOKUP(V251,TABELA!B$1:O$202,14)</f>
        <v>0</v>
      </c>
      <c r="H251" s="55"/>
      <c r="I251" s="56">
        <f>VLOOKUP(H251,TABELA!J$1:O$202,6)</f>
        <v>0</v>
      </c>
      <c r="J251" s="55"/>
      <c r="K251" s="56">
        <f>VLOOKUP(J251,TABELA!H$1:O$202,8)</f>
        <v>0</v>
      </c>
      <c r="L251" s="55"/>
      <c r="M251" s="56">
        <f>VLOOKUP(L251,TABELA!N$1:O$202,2)</f>
        <v>0</v>
      </c>
      <c r="N251" s="55"/>
      <c r="O251" s="56">
        <f>VLOOKUP(W251,TABELA!E$1:O$202,11)</f>
        <v>0</v>
      </c>
      <c r="P251" s="57">
        <f t="shared" si="43"/>
        <v>0</v>
      </c>
      <c r="Q251" s="58"/>
      <c r="R251" s="58"/>
      <c r="S251" s="58"/>
      <c r="T251" s="58"/>
      <c r="U251" s="59"/>
      <c r="V251" s="60">
        <f t="shared" si="34"/>
        <v>0</v>
      </c>
      <c r="W251" s="60">
        <f t="shared" si="35"/>
        <v>0</v>
      </c>
    </row>
    <row r="252" spans="1:23" ht="15">
      <c r="A252" s="52">
        <v>6</v>
      </c>
      <c r="B252" s="53"/>
      <c r="C252" s="52"/>
      <c r="D252" s="53"/>
      <c r="E252" s="54"/>
      <c r="F252" s="55"/>
      <c r="G252" s="56">
        <f>VLOOKUP(V252,TABELA!B$1:O$202,14)</f>
        <v>0</v>
      </c>
      <c r="H252" s="55"/>
      <c r="I252" s="56">
        <f>VLOOKUP(H252,TABELA!J$1:O$202,6)</f>
        <v>0</v>
      </c>
      <c r="J252" s="55"/>
      <c r="K252" s="56">
        <f>VLOOKUP(J252,TABELA!H$1:O$202,8)</f>
        <v>0</v>
      </c>
      <c r="L252" s="55"/>
      <c r="M252" s="56">
        <f>VLOOKUP(L252,TABELA!N$1:O$202,2)</f>
        <v>0</v>
      </c>
      <c r="N252" s="55"/>
      <c r="O252" s="56">
        <f>VLOOKUP(W252,TABELA!E$1:O$202,11)</f>
        <v>0</v>
      </c>
      <c r="P252" s="57">
        <f t="shared" si="43"/>
        <v>0</v>
      </c>
      <c r="Q252" s="58"/>
      <c r="R252" s="58"/>
      <c r="S252" s="58"/>
      <c r="T252" s="58"/>
      <c r="U252" s="59"/>
      <c r="V252" s="60">
        <f t="shared" si="34"/>
        <v>0</v>
      </c>
      <c r="W252" s="60">
        <f t="shared" si="35"/>
        <v>0</v>
      </c>
    </row>
    <row r="253" spans="1:23" s="67" customFormat="1" ht="15">
      <c r="A253" s="61"/>
      <c r="B253" s="62"/>
      <c r="C253" s="61"/>
      <c r="D253" s="62"/>
      <c r="E253" s="63"/>
      <c r="F253" s="64"/>
      <c r="G253" s="56">
        <f>VLOOKUP(V253,TABELA!B$1:O$202,14)</f>
        <v>0</v>
      </c>
      <c r="H253" s="64"/>
      <c r="I253" s="56">
        <f>VLOOKUP(H253,TABELA!J$1:O$202,6)</f>
        <v>0</v>
      </c>
      <c r="J253" s="64"/>
      <c r="K253" s="56">
        <f>VLOOKUP(J253,TABELA!H$1:O$202,8)</f>
        <v>0</v>
      </c>
      <c r="L253" s="64"/>
      <c r="M253" s="56">
        <f>VLOOKUP(L253,TABELA!N$1:O$202,2)</f>
        <v>0</v>
      </c>
      <c r="N253" s="64"/>
      <c r="O253" s="56">
        <f>VLOOKUP(W253,TABELA!E$1:O$202,11)</f>
        <v>0</v>
      </c>
      <c r="P253" s="65"/>
      <c r="Q253" s="65">
        <f>LARGE(P247:P252,1)+LARGE(P247:P252,2)+LARGE(P247:P252,3)+LARGE(P247:P252,4)+LARGE(P247:P252,5)</f>
        <v>0</v>
      </c>
      <c r="R253" s="66"/>
      <c r="S253" s="66"/>
      <c r="T253" s="66"/>
      <c r="U253" s="59"/>
      <c r="V253" s="67">
        <f t="shared" si="34"/>
        <v>0</v>
      </c>
      <c r="W253" s="67">
        <f t="shared" si="35"/>
        <v>0</v>
      </c>
    </row>
    <row r="254" spans="1:23" ht="15">
      <c r="A254" s="52">
        <v>1</v>
      </c>
      <c r="B254" s="53"/>
      <c r="C254" s="52"/>
      <c r="D254" s="53"/>
      <c r="E254" s="54"/>
      <c r="F254" s="55"/>
      <c r="G254" s="56">
        <f>VLOOKUP(V254,TABELA!B$1:O$202,14)</f>
        <v>0</v>
      </c>
      <c r="H254" s="55"/>
      <c r="I254" s="56">
        <f>VLOOKUP(H254,TABELA!J$1:O$202,6)</f>
        <v>0</v>
      </c>
      <c r="J254" s="55"/>
      <c r="K254" s="56">
        <f>VLOOKUP(J254,TABELA!H$1:O$202,8)</f>
        <v>0</v>
      </c>
      <c r="L254" s="55"/>
      <c r="M254" s="56">
        <f>VLOOKUP(L254,TABELA!N$1:O$202,2)</f>
        <v>0</v>
      </c>
      <c r="N254" s="55"/>
      <c r="O254" s="56">
        <f>VLOOKUP(W254,TABELA!E$1:O$202,11)</f>
        <v>0</v>
      </c>
      <c r="P254" s="57">
        <f aca="true" t="shared" si="44" ref="P254:P259">G254+I254+K254+M254+O254</f>
        <v>0</v>
      </c>
      <c r="Q254" s="58"/>
      <c r="R254" s="58"/>
      <c r="S254" s="58"/>
      <c r="T254" s="58"/>
      <c r="U254" s="59"/>
      <c r="V254" s="60">
        <f t="shared" si="34"/>
        <v>0</v>
      </c>
      <c r="W254" s="60">
        <f t="shared" si="35"/>
        <v>0</v>
      </c>
    </row>
    <row r="255" spans="1:23" ht="15">
      <c r="A255" s="52">
        <v>2</v>
      </c>
      <c r="B255" s="53"/>
      <c r="C255" s="52"/>
      <c r="D255" s="53"/>
      <c r="E255" s="54"/>
      <c r="F255" s="55"/>
      <c r="G255" s="56">
        <f>VLOOKUP(V255,TABELA!B$1:O$202,14)</f>
        <v>0</v>
      </c>
      <c r="H255" s="55"/>
      <c r="I255" s="56">
        <f>VLOOKUP(H255,TABELA!J$1:O$202,6)</f>
        <v>0</v>
      </c>
      <c r="J255" s="55"/>
      <c r="K255" s="56">
        <f>VLOOKUP(J255,TABELA!H$1:O$202,8)</f>
        <v>0</v>
      </c>
      <c r="L255" s="55"/>
      <c r="M255" s="56">
        <f>VLOOKUP(L255,TABELA!N$1:O$202,2)</f>
        <v>0</v>
      </c>
      <c r="N255" s="55"/>
      <c r="O255" s="56">
        <f>VLOOKUP(W255,TABELA!E$1:O$202,11)</f>
        <v>0</v>
      </c>
      <c r="P255" s="57">
        <f t="shared" si="44"/>
        <v>0</v>
      </c>
      <c r="Q255" s="58"/>
      <c r="R255" s="58"/>
      <c r="S255" s="58"/>
      <c r="T255" s="58"/>
      <c r="U255" s="59"/>
      <c r="V255" s="60">
        <f t="shared" si="34"/>
        <v>0</v>
      </c>
      <c r="W255" s="60">
        <f t="shared" si="35"/>
        <v>0</v>
      </c>
    </row>
    <row r="256" spans="1:23" ht="15">
      <c r="A256" s="52">
        <v>3</v>
      </c>
      <c r="B256" s="53"/>
      <c r="C256" s="52"/>
      <c r="D256" s="53"/>
      <c r="E256" s="54"/>
      <c r="F256" s="55"/>
      <c r="G256" s="56">
        <f>VLOOKUP(V256,TABELA!B$1:O$202,14)</f>
        <v>0</v>
      </c>
      <c r="H256" s="55"/>
      <c r="I256" s="56">
        <f>VLOOKUP(H256,TABELA!J$1:O$202,6)</f>
        <v>0</v>
      </c>
      <c r="J256" s="55"/>
      <c r="K256" s="56">
        <f>VLOOKUP(J256,TABELA!H$1:O$202,8)</f>
        <v>0</v>
      </c>
      <c r="L256" s="55"/>
      <c r="M256" s="56">
        <f>VLOOKUP(L256,TABELA!N$1:O$202,2)</f>
        <v>0</v>
      </c>
      <c r="N256" s="55"/>
      <c r="O256" s="56">
        <f>VLOOKUP(W256,TABELA!E$1:O$202,11)</f>
        <v>0</v>
      </c>
      <c r="P256" s="57">
        <f t="shared" si="44"/>
        <v>0</v>
      </c>
      <c r="Q256" s="58"/>
      <c r="R256" s="58"/>
      <c r="S256" s="58"/>
      <c r="T256" s="58"/>
      <c r="U256" s="59"/>
      <c r="V256" s="60">
        <f t="shared" si="34"/>
        <v>0</v>
      </c>
      <c r="W256" s="60">
        <f t="shared" si="35"/>
        <v>0</v>
      </c>
    </row>
    <row r="257" spans="1:23" ht="15">
      <c r="A257" s="52">
        <v>4</v>
      </c>
      <c r="B257" s="53"/>
      <c r="C257" s="52"/>
      <c r="D257" s="53"/>
      <c r="E257" s="54"/>
      <c r="F257" s="55"/>
      <c r="G257" s="56">
        <f>VLOOKUP(V257,TABELA!B$1:O$202,14)</f>
        <v>0</v>
      </c>
      <c r="H257" s="55"/>
      <c r="I257" s="56">
        <f>VLOOKUP(H257,TABELA!J$1:O$202,6)</f>
        <v>0</v>
      </c>
      <c r="J257" s="55"/>
      <c r="K257" s="56">
        <f>VLOOKUP(J257,TABELA!H$1:O$202,8)</f>
        <v>0</v>
      </c>
      <c r="L257" s="55"/>
      <c r="M257" s="56">
        <f>VLOOKUP(L257,TABELA!N$1:O$202,2)</f>
        <v>0</v>
      </c>
      <c r="N257" s="55"/>
      <c r="O257" s="56">
        <f>VLOOKUP(W257,TABELA!E$1:O$202,11)</f>
        <v>0</v>
      </c>
      <c r="P257" s="57">
        <f t="shared" si="44"/>
        <v>0</v>
      </c>
      <c r="Q257" s="58"/>
      <c r="R257" s="58"/>
      <c r="S257" s="58"/>
      <c r="T257" s="58"/>
      <c r="U257" s="59"/>
      <c r="V257" s="60">
        <f t="shared" si="34"/>
        <v>0</v>
      </c>
      <c r="W257" s="60">
        <f t="shared" si="35"/>
        <v>0</v>
      </c>
    </row>
    <row r="258" spans="1:23" ht="15">
      <c r="A258" s="52">
        <v>5</v>
      </c>
      <c r="B258" s="53"/>
      <c r="C258" s="52"/>
      <c r="D258" s="53"/>
      <c r="E258" s="54"/>
      <c r="F258" s="55"/>
      <c r="G258" s="56">
        <f>VLOOKUP(V258,TABELA!B$1:O$202,14)</f>
        <v>0</v>
      </c>
      <c r="H258" s="55"/>
      <c r="I258" s="56">
        <f>VLOOKUP(H258,TABELA!J$1:O$202,6)</f>
        <v>0</v>
      </c>
      <c r="J258" s="55"/>
      <c r="K258" s="56">
        <f>VLOOKUP(J258,TABELA!H$1:O$202,8)</f>
        <v>0</v>
      </c>
      <c r="L258" s="55"/>
      <c r="M258" s="56">
        <f>VLOOKUP(L258,TABELA!N$1:O$202,2)</f>
        <v>0</v>
      </c>
      <c r="N258" s="55"/>
      <c r="O258" s="56">
        <f>VLOOKUP(W258,TABELA!E$1:O$202,11)</f>
        <v>0</v>
      </c>
      <c r="P258" s="57">
        <f t="shared" si="44"/>
        <v>0</v>
      </c>
      <c r="Q258" s="58"/>
      <c r="R258" s="58"/>
      <c r="S258" s="58"/>
      <c r="T258" s="58"/>
      <c r="U258" s="59"/>
      <c r="V258" s="60">
        <f aca="true" t="shared" si="45" ref="V258:V288">-F258</f>
        <v>0</v>
      </c>
      <c r="W258" s="60">
        <f aca="true" t="shared" si="46" ref="W258:W288">-N258</f>
        <v>0</v>
      </c>
    </row>
    <row r="259" spans="1:23" ht="15">
      <c r="A259" s="52">
        <v>6</v>
      </c>
      <c r="B259" s="53"/>
      <c r="C259" s="52"/>
      <c r="D259" s="53"/>
      <c r="E259" s="54"/>
      <c r="F259" s="55"/>
      <c r="G259" s="56">
        <f>VLOOKUP(V259,TABELA!B$1:O$202,14)</f>
        <v>0</v>
      </c>
      <c r="H259" s="55"/>
      <c r="I259" s="56">
        <f>VLOOKUP(H259,TABELA!J$1:O$202,6)</f>
        <v>0</v>
      </c>
      <c r="J259" s="55"/>
      <c r="K259" s="56">
        <f>VLOOKUP(J259,TABELA!H$1:O$202,8)</f>
        <v>0</v>
      </c>
      <c r="L259" s="55"/>
      <c r="M259" s="56">
        <f>VLOOKUP(L259,TABELA!N$1:O$202,2)</f>
        <v>0</v>
      </c>
      <c r="N259" s="55"/>
      <c r="O259" s="56">
        <f>VLOOKUP(W259,TABELA!E$1:O$202,11)</f>
        <v>0</v>
      </c>
      <c r="P259" s="57">
        <f t="shared" si="44"/>
        <v>0</v>
      </c>
      <c r="Q259" s="58"/>
      <c r="R259" s="58"/>
      <c r="S259" s="58"/>
      <c r="T259" s="58"/>
      <c r="U259" s="59"/>
      <c r="V259" s="60">
        <f t="shared" si="45"/>
        <v>0</v>
      </c>
      <c r="W259" s="60">
        <f t="shared" si="46"/>
        <v>0</v>
      </c>
    </row>
    <row r="260" spans="1:23" s="67" customFormat="1" ht="15">
      <c r="A260" s="61"/>
      <c r="B260" s="62"/>
      <c r="C260" s="61"/>
      <c r="D260" s="62"/>
      <c r="E260" s="63"/>
      <c r="F260" s="64"/>
      <c r="G260" s="56">
        <f>VLOOKUP(V260,TABELA!B$1:O$202,14)</f>
        <v>0</v>
      </c>
      <c r="H260" s="64"/>
      <c r="I260" s="56">
        <f>VLOOKUP(H260,TABELA!J$1:O$202,6)</f>
        <v>0</v>
      </c>
      <c r="J260" s="64"/>
      <c r="K260" s="56">
        <f>VLOOKUP(J260,TABELA!H$1:O$202,8)</f>
        <v>0</v>
      </c>
      <c r="L260" s="64"/>
      <c r="M260" s="56">
        <f>VLOOKUP(L260,TABELA!N$1:O$202,2)</f>
        <v>0</v>
      </c>
      <c r="N260" s="64"/>
      <c r="O260" s="56">
        <f>VLOOKUP(W260,TABELA!E$1:O$202,11)</f>
        <v>0</v>
      </c>
      <c r="P260" s="65"/>
      <c r="Q260" s="65">
        <f>LARGE(P254:P259,1)+LARGE(P254:P259,2)+LARGE(P254:P259,3)+LARGE(P254:P259,4)+LARGE(P254:P259,5)</f>
        <v>0</v>
      </c>
      <c r="R260" s="66"/>
      <c r="S260" s="66"/>
      <c r="T260" s="66"/>
      <c r="U260" s="59"/>
      <c r="V260" s="67">
        <f t="shared" si="45"/>
        <v>0</v>
      </c>
      <c r="W260" s="67">
        <f t="shared" si="46"/>
        <v>0</v>
      </c>
    </row>
    <row r="261" spans="1:23" ht="15">
      <c r="A261" s="52">
        <v>1</v>
      </c>
      <c r="B261" s="53"/>
      <c r="C261" s="52"/>
      <c r="D261" s="53"/>
      <c r="E261" s="54"/>
      <c r="F261" s="55"/>
      <c r="G261" s="56">
        <f>VLOOKUP(V261,TABELA!B$1:O$202,14)</f>
        <v>0</v>
      </c>
      <c r="H261" s="55"/>
      <c r="I261" s="56">
        <f>VLOOKUP(H261,TABELA!J$1:O$202,6)</f>
        <v>0</v>
      </c>
      <c r="J261" s="55"/>
      <c r="K261" s="56">
        <f>VLOOKUP(J261,TABELA!H$1:O$202,8)</f>
        <v>0</v>
      </c>
      <c r="L261" s="55"/>
      <c r="M261" s="56">
        <f>VLOOKUP(L261,TABELA!N$1:O$202,2)</f>
        <v>0</v>
      </c>
      <c r="N261" s="55"/>
      <c r="O261" s="56">
        <f>VLOOKUP(W261,TABELA!E$1:O$202,11)</f>
        <v>0</v>
      </c>
      <c r="P261" s="57">
        <f aca="true" t="shared" si="47" ref="P261:P266">G261+I261+K261+M261+O261</f>
        <v>0</v>
      </c>
      <c r="Q261" s="58"/>
      <c r="R261" s="58"/>
      <c r="S261" s="58"/>
      <c r="T261" s="58"/>
      <c r="U261" s="59"/>
      <c r="V261" s="60">
        <f t="shared" si="45"/>
        <v>0</v>
      </c>
      <c r="W261" s="60">
        <f t="shared" si="46"/>
        <v>0</v>
      </c>
    </row>
    <row r="262" spans="1:23" ht="15">
      <c r="A262" s="52">
        <v>2</v>
      </c>
      <c r="B262" s="53"/>
      <c r="C262" s="52"/>
      <c r="D262" s="53"/>
      <c r="E262" s="54"/>
      <c r="F262" s="55"/>
      <c r="G262" s="56">
        <f>VLOOKUP(V262,TABELA!B$1:O$202,14)</f>
        <v>0</v>
      </c>
      <c r="H262" s="55"/>
      <c r="I262" s="56">
        <f>VLOOKUP(H262,TABELA!J$1:O$202,6)</f>
        <v>0</v>
      </c>
      <c r="J262" s="55"/>
      <c r="K262" s="56">
        <f>VLOOKUP(J262,TABELA!H$1:O$202,8)</f>
        <v>0</v>
      </c>
      <c r="L262" s="55"/>
      <c r="M262" s="56">
        <f>VLOOKUP(L262,TABELA!N$1:O$202,2)</f>
        <v>0</v>
      </c>
      <c r="N262" s="55"/>
      <c r="O262" s="56">
        <f>VLOOKUP(W262,TABELA!E$1:O$202,11)</f>
        <v>0</v>
      </c>
      <c r="P262" s="57">
        <f t="shared" si="47"/>
        <v>0</v>
      </c>
      <c r="Q262" s="58"/>
      <c r="R262" s="58"/>
      <c r="S262" s="58"/>
      <c r="T262" s="58"/>
      <c r="U262" s="59"/>
      <c r="V262" s="60">
        <f t="shared" si="45"/>
        <v>0</v>
      </c>
      <c r="W262" s="60">
        <f t="shared" si="46"/>
        <v>0</v>
      </c>
    </row>
    <row r="263" spans="1:23" ht="15">
      <c r="A263" s="52">
        <v>3</v>
      </c>
      <c r="B263" s="53"/>
      <c r="C263" s="52"/>
      <c r="D263" s="53"/>
      <c r="E263" s="54"/>
      <c r="F263" s="55"/>
      <c r="G263" s="56">
        <f>VLOOKUP(V263,TABELA!B$1:O$202,14)</f>
        <v>0</v>
      </c>
      <c r="H263" s="55"/>
      <c r="I263" s="56">
        <f>VLOOKUP(H263,TABELA!J$1:O$202,6)</f>
        <v>0</v>
      </c>
      <c r="J263" s="55"/>
      <c r="K263" s="56">
        <f>VLOOKUP(J263,TABELA!H$1:O$202,8)</f>
        <v>0</v>
      </c>
      <c r="L263" s="55"/>
      <c r="M263" s="56">
        <f>VLOOKUP(L263,TABELA!N$1:O$202,2)</f>
        <v>0</v>
      </c>
      <c r="N263" s="55"/>
      <c r="O263" s="56">
        <f>VLOOKUP(W263,TABELA!E$1:O$202,11)</f>
        <v>0</v>
      </c>
      <c r="P263" s="57">
        <f t="shared" si="47"/>
        <v>0</v>
      </c>
      <c r="Q263" s="58"/>
      <c r="R263" s="58"/>
      <c r="S263" s="58"/>
      <c r="T263" s="58"/>
      <c r="U263" s="59"/>
      <c r="V263" s="60">
        <f t="shared" si="45"/>
        <v>0</v>
      </c>
      <c r="W263" s="60">
        <f t="shared" si="46"/>
        <v>0</v>
      </c>
    </row>
    <row r="264" spans="1:23" ht="15">
      <c r="A264" s="52">
        <v>4</v>
      </c>
      <c r="B264" s="53"/>
      <c r="C264" s="52"/>
      <c r="D264" s="53"/>
      <c r="E264" s="54"/>
      <c r="F264" s="55"/>
      <c r="G264" s="56">
        <f>VLOOKUP(V264,TABELA!B$1:O$202,14)</f>
        <v>0</v>
      </c>
      <c r="H264" s="55"/>
      <c r="I264" s="56">
        <f>VLOOKUP(H264,TABELA!J$1:O$202,6)</f>
        <v>0</v>
      </c>
      <c r="J264" s="55"/>
      <c r="K264" s="56">
        <f>VLOOKUP(J264,TABELA!H$1:O$202,8)</f>
        <v>0</v>
      </c>
      <c r="L264" s="55"/>
      <c r="M264" s="56">
        <f>VLOOKUP(L264,TABELA!N$1:O$202,2)</f>
        <v>0</v>
      </c>
      <c r="N264" s="55"/>
      <c r="O264" s="56">
        <f>VLOOKUP(W264,TABELA!E$1:O$202,11)</f>
        <v>0</v>
      </c>
      <c r="P264" s="57">
        <f t="shared" si="47"/>
        <v>0</v>
      </c>
      <c r="Q264" s="58"/>
      <c r="R264" s="58"/>
      <c r="S264" s="58"/>
      <c r="T264" s="58"/>
      <c r="U264" s="59"/>
      <c r="V264" s="60">
        <f t="shared" si="45"/>
        <v>0</v>
      </c>
      <c r="W264" s="60">
        <f t="shared" si="46"/>
        <v>0</v>
      </c>
    </row>
    <row r="265" spans="1:23" ht="15">
      <c r="A265" s="52">
        <v>5</v>
      </c>
      <c r="B265" s="53"/>
      <c r="C265" s="52"/>
      <c r="D265" s="53"/>
      <c r="E265" s="54"/>
      <c r="F265" s="55"/>
      <c r="G265" s="56">
        <f>VLOOKUP(V265,TABELA!B$1:O$202,14)</f>
        <v>0</v>
      </c>
      <c r="H265" s="55"/>
      <c r="I265" s="56">
        <f>VLOOKUP(H265,TABELA!J$1:O$202,6)</f>
        <v>0</v>
      </c>
      <c r="J265" s="55"/>
      <c r="K265" s="56">
        <f>VLOOKUP(J265,TABELA!H$1:O$202,8)</f>
        <v>0</v>
      </c>
      <c r="L265" s="55"/>
      <c r="M265" s="56">
        <f>VLOOKUP(L265,TABELA!N$1:O$202,2)</f>
        <v>0</v>
      </c>
      <c r="N265" s="55"/>
      <c r="O265" s="56">
        <f>VLOOKUP(W265,TABELA!E$1:O$202,11)</f>
        <v>0</v>
      </c>
      <c r="P265" s="57">
        <f t="shared" si="47"/>
        <v>0</v>
      </c>
      <c r="Q265" s="58"/>
      <c r="R265" s="58"/>
      <c r="S265" s="58"/>
      <c r="T265" s="58"/>
      <c r="U265" s="59"/>
      <c r="V265" s="60">
        <f t="shared" si="45"/>
        <v>0</v>
      </c>
      <c r="W265" s="60">
        <f t="shared" si="46"/>
        <v>0</v>
      </c>
    </row>
    <row r="266" spans="1:23" ht="15">
      <c r="A266" s="52">
        <v>6</v>
      </c>
      <c r="B266" s="53"/>
      <c r="C266" s="52"/>
      <c r="D266" s="53"/>
      <c r="E266" s="54"/>
      <c r="F266" s="55"/>
      <c r="G266" s="56">
        <f>VLOOKUP(V266,TABELA!B$1:O$202,14)</f>
        <v>0</v>
      </c>
      <c r="H266" s="55"/>
      <c r="I266" s="56">
        <f>VLOOKUP(H266,TABELA!J$1:O$202,6)</f>
        <v>0</v>
      </c>
      <c r="J266" s="55"/>
      <c r="K266" s="56">
        <f>VLOOKUP(J266,TABELA!H$1:O$202,8)</f>
        <v>0</v>
      </c>
      <c r="L266" s="55"/>
      <c r="M266" s="56">
        <f>VLOOKUP(L266,TABELA!N$1:O$202,2)</f>
        <v>0</v>
      </c>
      <c r="N266" s="55"/>
      <c r="O266" s="56">
        <f>VLOOKUP(W266,TABELA!E$1:O$202,11)</f>
        <v>0</v>
      </c>
      <c r="P266" s="57">
        <f t="shared" si="47"/>
        <v>0</v>
      </c>
      <c r="Q266" s="58"/>
      <c r="R266" s="58"/>
      <c r="S266" s="58"/>
      <c r="T266" s="58"/>
      <c r="U266" s="59"/>
      <c r="V266" s="60">
        <f t="shared" si="45"/>
        <v>0</v>
      </c>
      <c r="W266" s="60">
        <f t="shared" si="46"/>
        <v>0</v>
      </c>
    </row>
    <row r="267" spans="1:23" s="67" customFormat="1" ht="15">
      <c r="A267" s="61"/>
      <c r="B267" s="62"/>
      <c r="C267" s="61"/>
      <c r="D267" s="62"/>
      <c r="E267" s="63"/>
      <c r="F267" s="64"/>
      <c r="G267" s="56">
        <f>VLOOKUP(V267,TABELA!B$1:O$202,14)</f>
        <v>0</v>
      </c>
      <c r="H267" s="64"/>
      <c r="I267" s="56">
        <f>VLOOKUP(H267,TABELA!J$1:O$202,6)</f>
        <v>0</v>
      </c>
      <c r="J267" s="64"/>
      <c r="K267" s="56">
        <f>VLOOKUP(J267,TABELA!H$1:O$202,8)</f>
        <v>0</v>
      </c>
      <c r="L267" s="64"/>
      <c r="M267" s="56">
        <f>VLOOKUP(L267,TABELA!N$1:O$202,2)</f>
        <v>0</v>
      </c>
      <c r="N267" s="64"/>
      <c r="O267" s="56">
        <f>VLOOKUP(W267,TABELA!E$1:O$202,11)</f>
        <v>0</v>
      </c>
      <c r="P267" s="65"/>
      <c r="Q267" s="65">
        <f>LARGE(P261:P266,1)+LARGE(P261:P266,2)+LARGE(P261:P266,3)+LARGE(P261:P266,4)+LARGE(P261:P266,5)</f>
        <v>0</v>
      </c>
      <c r="R267" s="66"/>
      <c r="S267" s="66"/>
      <c r="T267" s="66"/>
      <c r="U267" s="59"/>
      <c r="V267" s="67">
        <f t="shared" si="45"/>
        <v>0</v>
      </c>
      <c r="W267" s="67">
        <f t="shared" si="46"/>
        <v>0</v>
      </c>
    </row>
    <row r="268" spans="1:23" ht="15">
      <c r="A268" s="52">
        <v>1</v>
      </c>
      <c r="B268" s="53"/>
      <c r="C268" s="52"/>
      <c r="D268" s="53"/>
      <c r="E268" s="54"/>
      <c r="F268" s="55"/>
      <c r="G268" s="56">
        <f>VLOOKUP(V268,TABELA!B$1:O$202,14)</f>
        <v>0</v>
      </c>
      <c r="H268" s="55"/>
      <c r="I268" s="56">
        <f>VLOOKUP(H268,TABELA!J$1:O$202,6)</f>
        <v>0</v>
      </c>
      <c r="J268" s="55"/>
      <c r="K268" s="56">
        <f>VLOOKUP(J268,TABELA!H$1:O$202,8)</f>
        <v>0</v>
      </c>
      <c r="L268" s="55"/>
      <c r="M268" s="56">
        <f>VLOOKUP(L268,TABELA!N$1:O$202,2)</f>
        <v>0</v>
      </c>
      <c r="N268" s="55"/>
      <c r="O268" s="56">
        <f>VLOOKUP(W268,TABELA!E$1:O$202,11)</f>
        <v>0</v>
      </c>
      <c r="P268" s="57">
        <f aca="true" t="shared" si="48" ref="P268:P273">G268+I268+K268+M268+O268</f>
        <v>0</v>
      </c>
      <c r="Q268" s="58"/>
      <c r="R268" s="58"/>
      <c r="S268" s="58"/>
      <c r="T268" s="58"/>
      <c r="U268" s="59"/>
      <c r="V268" s="60">
        <f t="shared" si="45"/>
        <v>0</v>
      </c>
      <c r="W268" s="60">
        <f t="shared" si="46"/>
        <v>0</v>
      </c>
    </row>
    <row r="269" spans="1:23" ht="15">
      <c r="A269" s="52">
        <v>2</v>
      </c>
      <c r="B269" s="53"/>
      <c r="C269" s="52"/>
      <c r="D269" s="53"/>
      <c r="E269" s="54"/>
      <c r="F269" s="55"/>
      <c r="G269" s="56">
        <f>VLOOKUP(V269,TABELA!B$1:O$202,14)</f>
        <v>0</v>
      </c>
      <c r="H269" s="55"/>
      <c r="I269" s="56">
        <f>VLOOKUP(H269,TABELA!J$1:O$202,6)</f>
        <v>0</v>
      </c>
      <c r="J269" s="55"/>
      <c r="K269" s="56">
        <f>VLOOKUP(J269,TABELA!H$1:O$202,8)</f>
        <v>0</v>
      </c>
      <c r="L269" s="55"/>
      <c r="M269" s="56">
        <f>VLOOKUP(L269,TABELA!N$1:O$202,2)</f>
        <v>0</v>
      </c>
      <c r="N269" s="55"/>
      <c r="O269" s="56">
        <f>VLOOKUP(W269,TABELA!E$1:O$202,11)</f>
        <v>0</v>
      </c>
      <c r="P269" s="57">
        <f t="shared" si="48"/>
        <v>0</v>
      </c>
      <c r="Q269" s="58"/>
      <c r="R269" s="58"/>
      <c r="S269" s="58"/>
      <c r="T269" s="58"/>
      <c r="U269" s="59"/>
      <c r="V269" s="60">
        <f t="shared" si="45"/>
        <v>0</v>
      </c>
      <c r="W269" s="60">
        <f t="shared" si="46"/>
        <v>0</v>
      </c>
    </row>
    <row r="270" spans="1:23" ht="15">
      <c r="A270" s="52">
        <v>3</v>
      </c>
      <c r="B270" s="53"/>
      <c r="C270" s="52"/>
      <c r="D270" s="53"/>
      <c r="E270" s="54"/>
      <c r="F270" s="55"/>
      <c r="G270" s="56">
        <f>VLOOKUP(V270,TABELA!B$1:O$202,14)</f>
        <v>0</v>
      </c>
      <c r="H270" s="55"/>
      <c r="I270" s="56">
        <f>VLOOKUP(H270,TABELA!J$1:O$202,6)</f>
        <v>0</v>
      </c>
      <c r="J270" s="55"/>
      <c r="K270" s="56">
        <f>VLOOKUP(J270,TABELA!H$1:O$202,8)</f>
        <v>0</v>
      </c>
      <c r="L270" s="55"/>
      <c r="M270" s="56">
        <f>VLOOKUP(L270,TABELA!N$1:O$202,2)</f>
        <v>0</v>
      </c>
      <c r="N270" s="55"/>
      <c r="O270" s="56">
        <f>VLOOKUP(W270,TABELA!E$1:O$202,11)</f>
        <v>0</v>
      </c>
      <c r="P270" s="57">
        <f t="shared" si="48"/>
        <v>0</v>
      </c>
      <c r="Q270" s="58"/>
      <c r="R270" s="58"/>
      <c r="S270" s="58"/>
      <c r="T270" s="58"/>
      <c r="U270" s="59"/>
      <c r="V270" s="60">
        <f t="shared" si="45"/>
        <v>0</v>
      </c>
      <c r="W270" s="60">
        <f t="shared" si="46"/>
        <v>0</v>
      </c>
    </row>
    <row r="271" spans="1:23" ht="15">
      <c r="A271" s="52">
        <v>4</v>
      </c>
      <c r="B271" s="53"/>
      <c r="C271" s="52"/>
      <c r="D271" s="53"/>
      <c r="E271" s="54"/>
      <c r="F271" s="55"/>
      <c r="G271" s="56">
        <f>VLOOKUP(V271,TABELA!B$1:O$202,14)</f>
        <v>0</v>
      </c>
      <c r="H271" s="55"/>
      <c r="I271" s="56">
        <f>VLOOKUP(H271,TABELA!J$1:O$202,6)</f>
        <v>0</v>
      </c>
      <c r="J271" s="55"/>
      <c r="K271" s="56">
        <f>VLOOKUP(J271,TABELA!H$1:O$202,8)</f>
        <v>0</v>
      </c>
      <c r="L271" s="55"/>
      <c r="M271" s="56">
        <f>VLOOKUP(L271,TABELA!N$1:O$202,2)</f>
        <v>0</v>
      </c>
      <c r="N271" s="55"/>
      <c r="O271" s="56">
        <f>VLOOKUP(W271,TABELA!E$1:O$202,11)</f>
        <v>0</v>
      </c>
      <c r="P271" s="57">
        <f t="shared" si="48"/>
        <v>0</v>
      </c>
      <c r="Q271" s="58"/>
      <c r="R271" s="58"/>
      <c r="S271" s="58"/>
      <c r="T271" s="58"/>
      <c r="U271" s="59"/>
      <c r="V271" s="60">
        <f t="shared" si="45"/>
        <v>0</v>
      </c>
      <c r="W271" s="60">
        <f t="shared" si="46"/>
        <v>0</v>
      </c>
    </row>
    <row r="272" spans="1:23" ht="15">
      <c r="A272" s="52">
        <v>5</v>
      </c>
      <c r="B272" s="53"/>
      <c r="C272" s="52"/>
      <c r="D272" s="53"/>
      <c r="E272" s="54"/>
      <c r="F272" s="55"/>
      <c r="G272" s="56">
        <f>VLOOKUP(V272,TABELA!B$1:O$202,14)</f>
        <v>0</v>
      </c>
      <c r="H272" s="55"/>
      <c r="I272" s="56">
        <f>VLOOKUP(H272,TABELA!J$1:O$202,6)</f>
        <v>0</v>
      </c>
      <c r="J272" s="55"/>
      <c r="K272" s="56">
        <f>VLOOKUP(J272,TABELA!H$1:O$202,8)</f>
        <v>0</v>
      </c>
      <c r="L272" s="55"/>
      <c r="M272" s="56">
        <f>VLOOKUP(L272,TABELA!N$1:O$202,2)</f>
        <v>0</v>
      </c>
      <c r="N272" s="55"/>
      <c r="O272" s="56">
        <f>VLOOKUP(W272,TABELA!E$1:O$202,11)</f>
        <v>0</v>
      </c>
      <c r="P272" s="57">
        <f t="shared" si="48"/>
        <v>0</v>
      </c>
      <c r="Q272" s="58"/>
      <c r="R272" s="58"/>
      <c r="S272" s="58"/>
      <c r="T272" s="58"/>
      <c r="U272" s="59"/>
      <c r="V272" s="60">
        <f t="shared" si="45"/>
        <v>0</v>
      </c>
      <c r="W272" s="60">
        <f t="shared" si="46"/>
        <v>0</v>
      </c>
    </row>
    <row r="273" spans="1:23" ht="15">
      <c r="A273" s="52">
        <v>6</v>
      </c>
      <c r="B273" s="53"/>
      <c r="C273" s="52"/>
      <c r="D273" s="53"/>
      <c r="E273" s="54"/>
      <c r="F273" s="55"/>
      <c r="G273" s="56">
        <f>VLOOKUP(V273,TABELA!B$1:O$202,14)</f>
        <v>0</v>
      </c>
      <c r="H273" s="55"/>
      <c r="I273" s="56">
        <f>VLOOKUP(H273,TABELA!J$1:O$202,6)</f>
        <v>0</v>
      </c>
      <c r="J273" s="55"/>
      <c r="K273" s="56">
        <f>VLOOKUP(J273,TABELA!H$1:O$202,8)</f>
        <v>0</v>
      </c>
      <c r="L273" s="55"/>
      <c r="M273" s="56">
        <f>VLOOKUP(L273,TABELA!N$1:O$202,2)</f>
        <v>0</v>
      </c>
      <c r="N273" s="55"/>
      <c r="O273" s="56">
        <f>VLOOKUP(W273,TABELA!E$1:O$202,11)</f>
        <v>0</v>
      </c>
      <c r="P273" s="57">
        <f t="shared" si="48"/>
        <v>0</v>
      </c>
      <c r="Q273" s="58"/>
      <c r="R273" s="58"/>
      <c r="S273" s="58"/>
      <c r="T273" s="58"/>
      <c r="U273" s="59"/>
      <c r="V273" s="60">
        <f t="shared" si="45"/>
        <v>0</v>
      </c>
      <c r="W273" s="60">
        <f t="shared" si="46"/>
        <v>0</v>
      </c>
    </row>
    <row r="274" spans="1:23" s="67" customFormat="1" ht="15">
      <c r="A274" s="61"/>
      <c r="B274" s="62"/>
      <c r="C274" s="61"/>
      <c r="D274" s="62"/>
      <c r="E274" s="63"/>
      <c r="F274" s="64"/>
      <c r="G274" s="56">
        <f>VLOOKUP(V274,TABELA!B$1:O$202,14)</f>
        <v>0</v>
      </c>
      <c r="H274" s="64"/>
      <c r="I274" s="56">
        <f>VLOOKUP(H274,TABELA!J$1:O$202,6)</f>
        <v>0</v>
      </c>
      <c r="J274" s="64"/>
      <c r="K274" s="56">
        <f>VLOOKUP(J274,TABELA!H$1:O$202,8)</f>
        <v>0</v>
      </c>
      <c r="L274" s="64"/>
      <c r="M274" s="56">
        <f>VLOOKUP(L274,TABELA!N$1:O$202,2)</f>
        <v>0</v>
      </c>
      <c r="N274" s="64"/>
      <c r="O274" s="56">
        <f>VLOOKUP(W274,TABELA!E$1:O$202,11)</f>
        <v>0</v>
      </c>
      <c r="P274" s="65"/>
      <c r="Q274" s="65">
        <f>LARGE(P268:P273,1)+LARGE(P268:P273,2)+LARGE(P268:P273,3)+LARGE(P268:P273,4)+LARGE(P268:P273,5)</f>
        <v>0</v>
      </c>
      <c r="R274" s="66"/>
      <c r="S274" s="66"/>
      <c r="T274" s="66"/>
      <c r="U274" s="59"/>
      <c r="V274" s="67">
        <f t="shared" si="45"/>
        <v>0</v>
      </c>
      <c r="W274" s="67">
        <f t="shared" si="46"/>
        <v>0</v>
      </c>
    </row>
    <row r="275" spans="1:23" ht="15">
      <c r="A275" s="52">
        <v>1</v>
      </c>
      <c r="B275" s="53"/>
      <c r="C275" s="52"/>
      <c r="D275" s="53"/>
      <c r="E275" s="54"/>
      <c r="F275" s="55"/>
      <c r="G275" s="56">
        <f>VLOOKUP(V275,TABELA!B$1:O$202,14)</f>
        <v>0</v>
      </c>
      <c r="H275" s="55"/>
      <c r="I275" s="56">
        <f>VLOOKUP(H275,TABELA!J$1:O$202,6)</f>
        <v>0</v>
      </c>
      <c r="J275" s="55"/>
      <c r="K275" s="56">
        <f>VLOOKUP(J275,TABELA!H$1:O$202,8)</f>
        <v>0</v>
      </c>
      <c r="L275" s="55"/>
      <c r="M275" s="56">
        <f>VLOOKUP(L275,TABELA!N$1:O$202,2)</f>
        <v>0</v>
      </c>
      <c r="N275" s="55"/>
      <c r="O275" s="56">
        <f>VLOOKUP(W275,TABELA!E$1:O$202,11)</f>
        <v>0</v>
      </c>
      <c r="P275" s="57">
        <f aca="true" t="shared" si="49" ref="P275:P280">G275+I275+K275+M275+O275</f>
        <v>0</v>
      </c>
      <c r="Q275" s="58"/>
      <c r="R275" s="58"/>
      <c r="S275" s="58"/>
      <c r="T275" s="58"/>
      <c r="U275" s="59"/>
      <c r="V275" s="60">
        <f t="shared" si="45"/>
        <v>0</v>
      </c>
      <c r="W275" s="60">
        <f t="shared" si="46"/>
        <v>0</v>
      </c>
    </row>
    <row r="276" spans="1:23" ht="15">
      <c r="A276" s="52">
        <v>2</v>
      </c>
      <c r="B276" s="53"/>
      <c r="C276" s="52"/>
      <c r="D276" s="53"/>
      <c r="E276" s="54"/>
      <c r="F276" s="55"/>
      <c r="G276" s="56">
        <f>VLOOKUP(V276,TABELA!B$1:O$202,14)</f>
        <v>0</v>
      </c>
      <c r="H276" s="55"/>
      <c r="I276" s="56">
        <f>VLOOKUP(H276,TABELA!J$1:O$202,6)</f>
        <v>0</v>
      </c>
      <c r="J276" s="55"/>
      <c r="K276" s="56">
        <f>VLOOKUP(J276,TABELA!H$1:O$202,8)</f>
        <v>0</v>
      </c>
      <c r="L276" s="55"/>
      <c r="M276" s="56">
        <f>VLOOKUP(L276,TABELA!N$1:O$202,2)</f>
        <v>0</v>
      </c>
      <c r="N276" s="55"/>
      <c r="O276" s="56">
        <f>VLOOKUP(W276,TABELA!E$1:O$202,11)</f>
        <v>0</v>
      </c>
      <c r="P276" s="57">
        <f t="shared" si="49"/>
        <v>0</v>
      </c>
      <c r="Q276" s="58"/>
      <c r="R276" s="58"/>
      <c r="S276" s="58"/>
      <c r="T276" s="58"/>
      <c r="U276" s="59"/>
      <c r="V276" s="60">
        <f t="shared" si="45"/>
        <v>0</v>
      </c>
      <c r="W276" s="60">
        <f t="shared" si="46"/>
        <v>0</v>
      </c>
    </row>
    <row r="277" spans="1:23" ht="15">
      <c r="A277" s="52">
        <v>3</v>
      </c>
      <c r="B277" s="53"/>
      <c r="C277" s="52"/>
      <c r="D277" s="53"/>
      <c r="E277" s="54"/>
      <c r="F277" s="55"/>
      <c r="G277" s="56">
        <f>VLOOKUP(V277,TABELA!B$1:O$202,14)</f>
        <v>0</v>
      </c>
      <c r="H277" s="55"/>
      <c r="I277" s="56">
        <f>VLOOKUP(H277,TABELA!J$1:O$202,6)</f>
        <v>0</v>
      </c>
      <c r="J277" s="55"/>
      <c r="K277" s="56">
        <f>VLOOKUP(J277,TABELA!H$1:O$202,8)</f>
        <v>0</v>
      </c>
      <c r="L277" s="55"/>
      <c r="M277" s="56">
        <f>VLOOKUP(L277,TABELA!N$1:O$202,2)</f>
        <v>0</v>
      </c>
      <c r="N277" s="55"/>
      <c r="O277" s="56">
        <f>VLOOKUP(W277,TABELA!E$1:O$202,11)</f>
        <v>0</v>
      </c>
      <c r="P277" s="57">
        <f t="shared" si="49"/>
        <v>0</v>
      </c>
      <c r="Q277" s="58"/>
      <c r="R277" s="58"/>
      <c r="S277" s="58"/>
      <c r="T277" s="58"/>
      <c r="U277" s="59"/>
      <c r="V277" s="60">
        <f t="shared" si="45"/>
        <v>0</v>
      </c>
      <c r="W277" s="60">
        <f t="shared" si="46"/>
        <v>0</v>
      </c>
    </row>
    <row r="278" spans="1:23" ht="15">
      <c r="A278" s="52">
        <v>4</v>
      </c>
      <c r="B278" s="53"/>
      <c r="C278" s="52"/>
      <c r="D278" s="53"/>
      <c r="E278" s="54"/>
      <c r="F278" s="55"/>
      <c r="G278" s="56">
        <f>VLOOKUP(V278,TABELA!B$1:O$202,14)</f>
        <v>0</v>
      </c>
      <c r="H278" s="55"/>
      <c r="I278" s="56">
        <f>VLOOKUP(H278,TABELA!J$1:O$202,6)</f>
        <v>0</v>
      </c>
      <c r="J278" s="55"/>
      <c r="K278" s="56">
        <f>VLOOKUP(J278,TABELA!H$1:O$202,8)</f>
        <v>0</v>
      </c>
      <c r="L278" s="55"/>
      <c r="M278" s="56">
        <f>VLOOKUP(L278,TABELA!N$1:O$202,2)</f>
        <v>0</v>
      </c>
      <c r="N278" s="55"/>
      <c r="O278" s="56">
        <f>VLOOKUP(W278,TABELA!E$1:O$202,11)</f>
        <v>0</v>
      </c>
      <c r="P278" s="57">
        <f t="shared" si="49"/>
        <v>0</v>
      </c>
      <c r="Q278" s="58"/>
      <c r="R278" s="58"/>
      <c r="S278" s="58"/>
      <c r="T278" s="58"/>
      <c r="U278" s="59"/>
      <c r="V278" s="60">
        <f t="shared" si="45"/>
        <v>0</v>
      </c>
      <c r="W278" s="60">
        <f t="shared" si="46"/>
        <v>0</v>
      </c>
    </row>
    <row r="279" spans="1:23" ht="15">
      <c r="A279" s="52">
        <v>5</v>
      </c>
      <c r="B279" s="53"/>
      <c r="C279" s="52"/>
      <c r="D279" s="53"/>
      <c r="E279" s="54"/>
      <c r="F279" s="55"/>
      <c r="G279" s="56">
        <f>VLOOKUP(V279,TABELA!B$1:O$202,14)</f>
        <v>0</v>
      </c>
      <c r="H279" s="55"/>
      <c r="I279" s="56">
        <f>VLOOKUP(H279,TABELA!J$1:O$202,6)</f>
        <v>0</v>
      </c>
      <c r="J279" s="55"/>
      <c r="K279" s="56">
        <f>VLOOKUP(J279,TABELA!H$1:O$202,8)</f>
        <v>0</v>
      </c>
      <c r="L279" s="55"/>
      <c r="M279" s="56">
        <f>VLOOKUP(L279,TABELA!N$1:O$202,2)</f>
        <v>0</v>
      </c>
      <c r="N279" s="55"/>
      <c r="O279" s="56">
        <f>VLOOKUP(W279,TABELA!E$1:O$202,11)</f>
        <v>0</v>
      </c>
      <c r="P279" s="57">
        <f t="shared" si="49"/>
        <v>0</v>
      </c>
      <c r="Q279" s="58"/>
      <c r="R279" s="58"/>
      <c r="S279" s="58"/>
      <c r="T279" s="58"/>
      <c r="U279" s="59"/>
      <c r="V279" s="60">
        <f t="shared" si="45"/>
        <v>0</v>
      </c>
      <c r="W279" s="60">
        <f t="shared" si="46"/>
        <v>0</v>
      </c>
    </row>
    <row r="280" spans="1:23" ht="15">
      <c r="A280" s="52">
        <v>6</v>
      </c>
      <c r="B280" s="53"/>
      <c r="C280" s="52"/>
      <c r="D280" s="53"/>
      <c r="E280" s="54"/>
      <c r="F280" s="55"/>
      <c r="G280" s="56">
        <f>VLOOKUP(V280,TABELA!B$1:O$202,14)</f>
        <v>0</v>
      </c>
      <c r="H280" s="55"/>
      <c r="I280" s="56">
        <f>VLOOKUP(H280,TABELA!J$1:O$202,6)</f>
        <v>0</v>
      </c>
      <c r="J280" s="55"/>
      <c r="K280" s="56">
        <f>VLOOKUP(J280,TABELA!H$1:O$202,8)</f>
        <v>0</v>
      </c>
      <c r="L280" s="55"/>
      <c r="M280" s="56">
        <f>VLOOKUP(L280,TABELA!N$1:O$202,2)</f>
        <v>0</v>
      </c>
      <c r="N280" s="55"/>
      <c r="O280" s="56">
        <f>VLOOKUP(W280,TABELA!E$1:O$202,11)</f>
        <v>0</v>
      </c>
      <c r="P280" s="57">
        <f t="shared" si="49"/>
        <v>0</v>
      </c>
      <c r="Q280" s="58"/>
      <c r="R280" s="58"/>
      <c r="S280" s="58"/>
      <c r="T280" s="58"/>
      <c r="U280" s="59"/>
      <c r="V280" s="60">
        <f t="shared" si="45"/>
        <v>0</v>
      </c>
      <c r="W280" s="60">
        <f t="shared" si="46"/>
        <v>0</v>
      </c>
    </row>
    <row r="281" spans="1:23" s="67" customFormat="1" ht="15">
      <c r="A281" s="61"/>
      <c r="B281" s="62"/>
      <c r="C281" s="61"/>
      <c r="D281" s="62"/>
      <c r="E281" s="63"/>
      <c r="F281" s="64"/>
      <c r="G281" s="56">
        <f>VLOOKUP(V281,TABELA!B$1:O$202,14)</f>
        <v>0</v>
      </c>
      <c r="H281" s="64"/>
      <c r="I281" s="56">
        <f>VLOOKUP(H281,TABELA!J$1:O$202,6)</f>
        <v>0</v>
      </c>
      <c r="J281" s="64"/>
      <c r="K281" s="56">
        <f>VLOOKUP(J281,TABELA!H$1:O$202,8)</f>
        <v>0</v>
      </c>
      <c r="L281" s="64"/>
      <c r="M281" s="56">
        <f>VLOOKUP(L281,TABELA!N$1:O$202,2)</f>
        <v>0</v>
      </c>
      <c r="N281" s="64"/>
      <c r="O281" s="56">
        <f>VLOOKUP(W281,TABELA!E$1:O$202,11)</f>
        <v>0</v>
      </c>
      <c r="P281" s="65"/>
      <c r="Q281" s="65">
        <f>LARGE(P275:P280,1)+LARGE(P275:P280,2)+LARGE(P275:P280,3)+LARGE(P275:P280,4)+LARGE(P275:P280,5)</f>
        <v>0</v>
      </c>
      <c r="R281" s="66"/>
      <c r="S281" s="66"/>
      <c r="T281" s="66"/>
      <c r="U281" s="59"/>
      <c r="V281" s="67">
        <f t="shared" si="45"/>
        <v>0</v>
      </c>
      <c r="W281" s="67">
        <f t="shared" si="46"/>
        <v>0</v>
      </c>
    </row>
    <row r="282" spans="1:23" ht="15">
      <c r="A282" s="52">
        <v>1</v>
      </c>
      <c r="B282" s="53"/>
      <c r="C282" s="52"/>
      <c r="D282" s="53"/>
      <c r="E282" s="54"/>
      <c r="F282" s="55"/>
      <c r="G282" s="56">
        <f>VLOOKUP(V282,TABELA!B$1:O$202,14)</f>
        <v>0</v>
      </c>
      <c r="H282" s="55"/>
      <c r="I282" s="56">
        <f>VLOOKUP(H282,TABELA!J$1:O$202,6)</f>
        <v>0</v>
      </c>
      <c r="J282" s="55"/>
      <c r="K282" s="56">
        <f>VLOOKUP(J282,TABELA!H$1:O$202,8)</f>
        <v>0</v>
      </c>
      <c r="L282" s="55"/>
      <c r="M282" s="56">
        <f>VLOOKUP(L282,TABELA!N$1:O$202,2)</f>
        <v>0</v>
      </c>
      <c r="N282" s="55"/>
      <c r="O282" s="56">
        <f>VLOOKUP(W282,TABELA!E$1:O$202,11)</f>
        <v>0</v>
      </c>
      <c r="P282" s="57">
        <f aca="true" t="shared" si="50" ref="P282:P287">G282+I282+K282+M282+O282</f>
        <v>0</v>
      </c>
      <c r="Q282" s="58"/>
      <c r="R282" s="58"/>
      <c r="S282" s="58"/>
      <c r="T282" s="58"/>
      <c r="U282" s="59"/>
      <c r="V282" s="60">
        <f t="shared" si="45"/>
        <v>0</v>
      </c>
      <c r="W282" s="60">
        <f t="shared" si="46"/>
        <v>0</v>
      </c>
    </row>
    <row r="283" spans="1:23" ht="15">
      <c r="A283" s="52">
        <v>2</v>
      </c>
      <c r="B283" s="53"/>
      <c r="C283" s="52"/>
      <c r="D283" s="53"/>
      <c r="E283" s="54"/>
      <c r="F283" s="55"/>
      <c r="G283" s="56">
        <f>VLOOKUP(V283,TABELA!B$1:O$202,14)</f>
        <v>0</v>
      </c>
      <c r="H283" s="55"/>
      <c r="I283" s="56">
        <f>VLOOKUP(H283,TABELA!J$1:O$202,6)</f>
        <v>0</v>
      </c>
      <c r="J283" s="55"/>
      <c r="K283" s="56">
        <f>VLOOKUP(J283,TABELA!H$1:O$202,8)</f>
        <v>0</v>
      </c>
      <c r="L283" s="55"/>
      <c r="M283" s="56">
        <f>VLOOKUP(L283,TABELA!N$1:O$202,2)</f>
        <v>0</v>
      </c>
      <c r="N283" s="55"/>
      <c r="O283" s="56">
        <f>VLOOKUP(W283,TABELA!E$1:O$202,11)</f>
        <v>0</v>
      </c>
      <c r="P283" s="57">
        <f t="shared" si="50"/>
        <v>0</v>
      </c>
      <c r="Q283" s="58"/>
      <c r="R283" s="58"/>
      <c r="S283" s="58"/>
      <c r="T283" s="58"/>
      <c r="U283" s="59"/>
      <c r="V283" s="60">
        <f t="shared" si="45"/>
        <v>0</v>
      </c>
      <c r="W283" s="60">
        <f t="shared" si="46"/>
        <v>0</v>
      </c>
    </row>
    <row r="284" spans="1:23" ht="15">
      <c r="A284" s="52">
        <v>3</v>
      </c>
      <c r="B284" s="53"/>
      <c r="C284" s="52"/>
      <c r="D284" s="53"/>
      <c r="E284" s="54"/>
      <c r="F284" s="55"/>
      <c r="G284" s="56">
        <f>VLOOKUP(V284,TABELA!B$1:O$202,14)</f>
        <v>0</v>
      </c>
      <c r="H284" s="55"/>
      <c r="I284" s="56">
        <f>VLOOKUP(H284,TABELA!J$1:O$202,6)</f>
        <v>0</v>
      </c>
      <c r="J284" s="55"/>
      <c r="K284" s="56">
        <f>VLOOKUP(J284,TABELA!H$1:O$202,8)</f>
        <v>0</v>
      </c>
      <c r="L284" s="55"/>
      <c r="M284" s="56">
        <f>VLOOKUP(L284,TABELA!N$1:O$202,2)</f>
        <v>0</v>
      </c>
      <c r="N284" s="55"/>
      <c r="O284" s="56">
        <f>VLOOKUP(W284,TABELA!E$1:O$202,11)</f>
        <v>0</v>
      </c>
      <c r="P284" s="57">
        <f t="shared" si="50"/>
        <v>0</v>
      </c>
      <c r="Q284" s="58"/>
      <c r="R284" s="58"/>
      <c r="S284" s="58"/>
      <c r="T284" s="58"/>
      <c r="U284" s="59"/>
      <c r="V284" s="60">
        <f t="shared" si="45"/>
        <v>0</v>
      </c>
      <c r="W284" s="60">
        <f t="shared" si="46"/>
        <v>0</v>
      </c>
    </row>
    <row r="285" spans="1:23" ht="15">
      <c r="A285" s="52">
        <v>4</v>
      </c>
      <c r="B285" s="53"/>
      <c r="C285" s="52"/>
      <c r="D285" s="53"/>
      <c r="E285" s="54"/>
      <c r="F285" s="55"/>
      <c r="G285" s="56">
        <f>VLOOKUP(V285,TABELA!B$1:O$202,14)</f>
        <v>0</v>
      </c>
      <c r="H285" s="55"/>
      <c r="I285" s="56">
        <f>VLOOKUP(H285,TABELA!J$1:O$202,6)</f>
        <v>0</v>
      </c>
      <c r="J285" s="55"/>
      <c r="K285" s="56">
        <f>VLOOKUP(J285,TABELA!H$1:O$202,8)</f>
        <v>0</v>
      </c>
      <c r="L285" s="55"/>
      <c r="M285" s="56">
        <f>VLOOKUP(L285,TABELA!N$1:O$202,2)</f>
        <v>0</v>
      </c>
      <c r="N285" s="55"/>
      <c r="O285" s="56">
        <f>VLOOKUP(W285,TABELA!E$1:O$202,11)</f>
        <v>0</v>
      </c>
      <c r="P285" s="57">
        <f t="shared" si="50"/>
        <v>0</v>
      </c>
      <c r="Q285" s="58"/>
      <c r="R285" s="58"/>
      <c r="S285" s="58"/>
      <c r="T285" s="58"/>
      <c r="U285" s="59"/>
      <c r="V285" s="60">
        <f t="shared" si="45"/>
        <v>0</v>
      </c>
      <c r="W285" s="60">
        <f t="shared" si="46"/>
        <v>0</v>
      </c>
    </row>
    <row r="286" spans="1:23" ht="15">
      <c r="A286" s="52">
        <v>5</v>
      </c>
      <c r="B286" s="53"/>
      <c r="C286" s="52"/>
      <c r="D286" s="53"/>
      <c r="E286" s="54"/>
      <c r="F286" s="55"/>
      <c r="G286" s="56">
        <f>VLOOKUP(V286,TABELA!B$1:O$202,14)</f>
        <v>0</v>
      </c>
      <c r="H286" s="55"/>
      <c r="I286" s="56">
        <f>VLOOKUP(H286,TABELA!J$1:O$202,6)</f>
        <v>0</v>
      </c>
      <c r="J286" s="55"/>
      <c r="K286" s="56">
        <f>VLOOKUP(J286,TABELA!H$1:O$202,8)</f>
        <v>0</v>
      </c>
      <c r="L286" s="55"/>
      <c r="M286" s="56">
        <f>VLOOKUP(L286,TABELA!N$1:O$202,2)</f>
        <v>0</v>
      </c>
      <c r="N286" s="55"/>
      <c r="O286" s="56">
        <f>VLOOKUP(W286,TABELA!E$1:O$202,11)</f>
        <v>0</v>
      </c>
      <c r="P286" s="57">
        <f t="shared" si="50"/>
        <v>0</v>
      </c>
      <c r="Q286" s="58"/>
      <c r="R286" s="58"/>
      <c r="S286" s="58"/>
      <c r="T286" s="58"/>
      <c r="U286" s="59"/>
      <c r="V286" s="60">
        <f t="shared" si="45"/>
        <v>0</v>
      </c>
      <c r="W286" s="60">
        <f t="shared" si="46"/>
        <v>0</v>
      </c>
    </row>
    <row r="287" spans="1:23" ht="15">
      <c r="A287" s="52">
        <v>6</v>
      </c>
      <c r="B287" s="53"/>
      <c r="C287" s="52"/>
      <c r="D287" s="53"/>
      <c r="E287" s="54"/>
      <c r="F287" s="55"/>
      <c r="G287" s="56">
        <f>VLOOKUP(V287,TABELA!B$1:O$202,14)</f>
        <v>0</v>
      </c>
      <c r="H287" s="55"/>
      <c r="I287" s="56">
        <f>VLOOKUP(H287,TABELA!J$1:O$202,6)</f>
        <v>0</v>
      </c>
      <c r="J287" s="55"/>
      <c r="K287" s="56">
        <f>VLOOKUP(J287,TABELA!H$1:O$202,8)</f>
        <v>0</v>
      </c>
      <c r="L287" s="55"/>
      <c r="M287" s="56">
        <f>VLOOKUP(L287,TABELA!N$1:O$202,2)</f>
        <v>0</v>
      </c>
      <c r="N287" s="55"/>
      <c r="O287" s="56">
        <f>VLOOKUP(W287,TABELA!E$1:O$202,11)</f>
        <v>0</v>
      </c>
      <c r="P287" s="57">
        <f t="shared" si="50"/>
        <v>0</v>
      </c>
      <c r="Q287" s="58"/>
      <c r="R287" s="58"/>
      <c r="S287" s="58"/>
      <c r="T287" s="58"/>
      <c r="U287" s="59"/>
      <c r="V287" s="60">
        <f t="shared" si="45"/>
        <v>0</v>
      </c>
      <c r="W287" s="60">
        <f t="shared" si="46"/>
        <v>0</v>
      </c>
    </row>
    <row r="288" spans="1:23" s="67" customFormat="1" ht="15">
      <c r="A288" s="61"/>
      <c r="B288" s="62"/>
      <c r="C288" s="61"/>
      <c r="D288" s="62"/>
      <c r="E288" s="63"/>
      <c r="F288" s="64"/>
      <c r="G288" s="56">
        <f>VLOOKUP(V288,TABELA!B$1:O$202,14)</f>
        <v>0</v>
      </c>
      <c r="H288" s="64"/>
      <c r="I288" s="56">
        <f>VLOOKUP(H288,TABELA!J$1:O$202,6)</f>
        <v>0</v>
      </c>
      <c r="J288" s="64"/>
      <c r="K288" s="56">
        <f>VLOOKUP(J288,TABELA!H$1:O$202,8)</f>
        <v>0</v>
      </c>
      <c r="L288" s="64"/>
      <c r="M288" s="56">
        <f>VLOOKUP(L288,TABELA!N$1:O$202,2)</f>
        <v>0</v>
      </c>
      <c r="N288" s="64"/>
      <c r="O288" s="56">
        <f>VLOOKUP(W288,TABELA!E$1:O$202,11)</f>
        <v>0</v>
      </c>
      <c r="P288" s="65"/>
      <c r="Q288" s="65">
        <f>LARGE(P282:P287,1)+LARGE(P282:P287,2)+LARGE(P282:P287,3)+LARGE(P282:P287,4)+LARGE(P282:P287,5)</f>
        <v>0</v>
      </c>
      <c r="R288" s="66"/>
      <c r="S288" s="66"/>
      <c r="T288" s="66"/>
      <c r="U288" s="59"/>
      <c r="V288" s="67">
        <f t="shared" si="45"/>
        <v>0</v>
      </c>
      <c r="W288" s="67">
        <f t="shared" si="46"/>
        <v>0</v>
      </c>
    </row>
  </sheetData>
  <sheetProtection/>
  <autoFilter ref="A1:U288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3.75390625" style="0" customWidth="1"/>
    <col min="3" max="3" width="27.875" style="11" customWidth="1"/>
    <col min="4" max="4" width="9.125" style="27" customWidth="1"/>
    <col min="5" max="5" width="40.125" style="0" customWidth="1"/>
    <col min="15" max="15" width="9.125" style="27" customWidth="1"/>
    <col min="16" max="16" width="17.25390625" style="0" customWidth="1"/>
    <col min="17" max="18" width="9.125" style="27" customWidth="1"/>
  </cols>
  <sheetData>
    <row r="1" spans="1:5" ht="12.75">
      <c r="A1" s="29"/>
      <c r="B1" s="73"/>
      <c r="C1" s="74"/>
      <c r="D1" s="75"/>
      <c r="E1" s="29"/>
    </row>
    <row r="2" spans="1:5" ht="20.25">
      <c r="A2" s="29"/>
      <c r="B2" s="73"/>
      <c r="C2" s="76" t="s">
        <v>11</v>
      </c>
      <c r="D2" s="75"/>
      <c r="E2" s="29"/>
    </row>
    <row r="3" spans="1:5" ht="12.75">
      <c r="A3" s="29"/>
      <c r="B3" s="73"/>
      <c r="C3" s="77" t="s">
        <v>30</v>
      </c>
      <c r="D3" s="75"/>
      <c r="E3" s="29"/>
    </row>
    <row r="4" spans="1:21" ht="12.75">
      <c r="A4" s="29"/>
      <c r="B4" s="78">
        <v>1</v>
      </c>
      <c r="C4" s="79" t="str">
        <f>VLOOKUP(D4,O$4:P$43,2,FALSE)</f>
        <v>Puszczykowo1.</v>
      </c>
      <c r="D4" s="89">
        <f>LARGE(O$4:O$44,U4)</f>
        <v>963.000001</v>
      </c>
      <c r="E4" s="29"/>
      <c r="O4" s="27">
        <f>S4+T4</f>
        <v>963.000001</v>
      </c>
      <c r="P4" t="str">
        <f>PROTOKOŁY!D8</f>
        <v>Puszczykowo1.</v>
      </c>
      <c r="S4">
        <f>PROTOKOŁY!Q8</f>
        <v>963</v>
      </c>
      <c r="T4">
        <v>1E-06</v>
      </c>
      <c r="U4" s="12">
        <v>1</v>
      </c>
    </row>
    <row r="5" spans="1:21" ht="12.75">
      <c r="A5" s="29"/>
      <c r="B5" s="78">
        <v>2</v>
      </c>
      <c r="C5" s="79" t="str">
        <f aca="true" t="shared" si="0" ref="C5:C43">VLOOKUP(D5,O$4:P$43,2,FALSE)</f>
        <v>Puszczykowo2.</v>
      </c>
      <c r="D5" s="89">
        <f aca="true" t="shared" si="1" ref="D5:D43">LARGE(O$4:O$44,U5)</f>
        <v>917.0000011</v>
      </c>
      <c r="E5" s="29"/>
      <c r="O5" s="27">
        <f aca="true" t="shared" si="2" ref="O5:O43">S5+T5</f>
        <v>917.0000011</v>
      </c>
      <c r="P5" t="str">
        <f>PROTOKOŁY!D15</f>
        <v>Puszczykowo2.</v>
      </c>
      <c r="S5">
        <f>PROTOKOŁY!Q15</f>
        <v>917</v>
      </c>
      <c r="T5">
        <v>1.1E-06</v>
      </c>
      <c r="U5" s="12">
        <v>2</v>
      </c>
    </row>
    <row r="6" spans="1:21" ht="12.75">
      <c r="A6" s="29"/>
      <c r="B6" s="78">
        <v>3</v>
      </c>
      <c r="C6" s="79" t="str">
        <f t="shared" si="0"/>
        <v>SP Krosno</v>
      </c>
      <c r="D6" s="89">
        <f t="shared" si="1"/>
        <v>886.000002</v>
      </c>
      <c r="E6" s="29"/>
      <c r="O6" s="27">
        <f t="shared" si="2"/>
        <v>784.0000012</v>
      </c>
      <c r="P6" t="str">
        <f>PROTOKOŁY!D22</f>
        <v>SP Kostrzyn</v>
      </c>
      <c r="S6">
        <f>PROTOKOŁY!Q22</f>
        <v>784</v>
      </c>
      <c r="T6">
        <v>1.2E-06</v>
      </c>
      <c r="U6" s="12">
        <v>3</v>
      </c>
    </row>
    <row r="7" spans="1:21" ht="12.75">
      <c r="A7" s="29"/>
      <c r="B7" s="78">
        <v>4</v>
      </c>
      <c r="C7" s="79" t="str">
        <f t="shared" si="0"/>
        <v>SP Lusowo</v>
      </c>
      <c r="D7" s="89">
        <f t="shared" si="1"/>
        <v>876.0000018</v>
      </c>
      <c r="E7" s="29"/>
      <c r="O7" s="27">
        <f t="shared" si="2"/>
        <v>670.0000013</v>
      </c>
      <c r="P7" t="str">
        <f>PROTOKOŁY!D29</f>
        <v>SP Kórnik Bnin</v>
      </c>
      <c r="S7">
        <f>PROTOKOŁY!Q29</f>
        <v>670</v>
      </c>
      <c r="T7">
        <v>1.2999999999999998E-06</v>
      </c>
      <c r="U7" s="12">
        <v>4</v>
      </c>
    </row>
    <row r="8" spans="1:21" ht="12.75">
      <c r="A8" s="29"/>
      <c r="B8" s="78">
        <v>5</v>
      </c>
      <c r="C8" s="79" t="str">
        <f t="shared" si="0"/>
        <v>SP 5 Swarzędz</v>
      </c>
      <c r="D8" s="89">
        <f t="shared" si="1"/>
        <v>843.0000021</v>
      </c>
      <c r="E8" s="29"/>
      <c r="O8" s="27">
        <f t="shared" si="2"/>
        <v>787.0000014</v>
      </c>
      <c r="P8" t="str">
        <f>PROTOKOŁY!D36</f>
        <v>SP 1 Kórnik</v>
      </c>
      <c r="S8">
        <f>PROTOKOŁY!Q36</f>
        <v>787</v>
      </c>
      <c r="T8">
        <v>1.4E-06</v>
      </c>
      <c r="U8" s="12">
        <v>5</v>
      </c>
    </row>
    <row r="9" spans="1:21" ht="12.75">
      <c r="A9" s="29"/>
      <c r="B9" s="78">
        <v>6</v>
      </c>
      <c r="C9" s="79" t="str">
        <f t="shared" si="0"/>
        <v>SP 3 Luboń</v>
      </c>
      <c r="D9" s="89">
        <f t="shared" si="1"/>
        <v>842.0000023</v>
      </c>
      <c r="E9" s="29"/>
      <c r="O9" s="27">
        <f t="shared" si="2"/>
        <v>795.0000015</v>
      </c>
      <c r="P9" t="str">
        <f>PROTOKOŁY!D43</f>
        <v>SP 2 Mosina</v>
      </c>
      <c r="S9">
        <f>PROTOKOŁY!Q43</f>
        <v>795</v>
      </c>
      <c r="T9">
        <v>1.5E-06</v>
      </c>
      <c r="U9" s="12">
        <v>6</v>
      </c>
    </row>
    <row r="10" spans="1:21" ht="12.75">
      <c r="A10" s="29"/>
      <c r="B10" s="78">
        <v>7</v>
      </c>
      <c r="C10" s="79" t="str">
        <f t="shared" si="0"/>
        <v>SP 2 Murowana Goślina</v>
      </c>
      <c r="D10" s="89">
        <f t="shared" si="1"/>
        <v>823.0000019</v>
      </c>
      <c r="E10" s="29"/>
      <c r="O10" s="27">
        <f t="shared" si="2"/>
        <v>749.0000016</v>
      </c>
      <c r="P10" t="str">
        <f>PROTOKOŁY!D50</f>
        <v>SP 1 Mosina</v>
      </c>
      <c r="S10">
        <f>PROTOKOŁY!Q50</f>
        <v>749</v>
      </c>
      <c r="T10">
        <v>1.6E-06</v>
      </c>
      <c r="U10" s="12">
        <v>7</v>
      </c>
    </row>
    <row r="11" spans="1:21" ht="12.75">
      <c r="A11" s="29"/>
      <c r="B11" s="78">
        <v>8</v>
      </c>
      <c r="C11" s="79" t="str">
        <f t="shared" si="0"/>
        <v>SP Suchy Las</v>
      </c>
      <c r="D11" s="89">
        <f t="shared" si="1"/>
        <v>820.0000022</v>
      </c>
      <c r="E11" s="29"/>
      <c r="O11" s="27">
        <f t="shared" si="2"/>
        <v>561.0000017</v>
      </c>
      <c r="P11" t="str">
        <f>PROTOKOŁY!D57</f>
        <v>SP Stęszew</v>
      </c>
      <c r="S11">
        <f>PROTOKOŁY!Q57</f>
        <v>561</v>
      </c>
      <c r="T11">
        <v>1.6999999999999998E-06</v>
      </c>
      <c r="U11" s="12">
        <v>8</v>
      </c>
    </row>
    <row r="12" spans="1:21" ht="12.75">
      <c r="A12" s="29"/>
      <c r="B12" s="78">
        <v>9</v>
      </c>
      <c r="C12" s="79" t="str">
        <f t="shared" si="0"/>
        <v>SP Ceradz Kościelny</v>
      </c>
      <c r="D12" s="89">
        <f t="shared" si="1"/>
        <v>799.0000029</v>
      </c>
      <c r="E12" s="29"/>
      <c r="O12" s="27">
        <f t="shared" si="2"/>
        <v>876.0000018</v>
      </c>
      <c r="P12" t="str">
        <f>PROTOKOŁY!D64</f>
        <v>SP Lusowo</v>
      </c>
      <c r="S12">
        <f>PROTOKOŁY!Q64</f>
        <v>876</v>
      </c>
      <c r="T12">
        <v>1.8E-06</v>
      </c>
      <c r="U12" s="12">
        <v>9</v>
      </c>
    </row>
    <row r="13" spans="1:21" ht="12.75">
      <c r="A13" s="29"/>
      <c r="B13" s="78">
        <v>10</v>
      </c>
      <c r="C13" s="79" t="str">
        <f t="shared" si="0"/>
        <v>SP 2 Luboń</v>
      </c>
      <c r="D13" s="89">
        <f t="shared" si="1"/>
        <v>798.0000024</v>
      </c>
      <c r="E13" s="29"/>
      <c r="O13" s="27">
        <f t="shared" si="2"/>
        <v>823.0000019</v>
      </c>
      <c r="P13" t="str">
        <f>PROTOKOŁY!D71</f>
        <v>SP 2 Murowana Goślina</v>
      </c>
      <c r="S13">
        <f>PROTOKOŁY!Q71</f>
        <v>823</v>
      </c>
      <c r="T13">
        <v>1.9E-06</v>
      </c>
      <c r="U13" s="12">
        <v>10</v>
      </c>
    </row>
    <row r="14" spans="1:21" ht="12.75">
      <c r="A14" s="29"/>
      <c r="B14" s="78">
        <v>11</v>
      </c>
      <c r="C14" s="79" t="str">
        <f t="shared" si="0"/>
        <v>SP 2 Mosina</v>
      </c>
      <c r="D14" s="89">
        <f t="shared" si="1"/>
        <v>795.0000015</v>
      </c>
      <c r="E14" s="29"/>
      <c r="O14" s="27">
        <f t="shared" si="2"/>
        <v>886.000002</v>
      </c>
      <c r="P14" t="str">
        <f>PROTOKOŁY!D78</f>
        <v>SP Krosno</v>
      </c>
      <c r="S14">
        <f>PROTOKOŁY!Q78</f>
        <v>886</v>
      </c>
      <c r="T14">
        <v>2E-06</v>
      </c>
      <c r="U14" s="12">
        <v>11</v>
      </c>
    </row>
    <row r="15" spans="1:21" ht="12.75">
      <c r="A15" s="29"/>
      <c r="B15" s="78">
        <v>12</v>
      </c>
      <c r="C15" s="79" t="str">
        <f t="shared" si="0"/>
        <v>SP 1 Kórnik</v>
      </c>
      <c r="D15" s="89">
        <f t="shared" si="1"/>
        <v>787.0000014</v>
      </c>
      <c r="E15" s="29"/>
      <c r="O15" s="27">
        <f t="shared" si="2"/>
        <v>843.0000021</v>
      </c>
      <c r="P15" t="str">
        <f>PROTOKOŁY!D85</f>
        <v>SP 5 Swarzędz</v>
      </c>
      <c r="S15">
        <f>PROTOKOŁY!Q85</f>
        <v>843</v>
      </c>
      <c r="T15">
        <v>2.1000000000000002E-06</v>
      </c>
      <c r="U15" s="12">
        <v>12</v>
      </c>
    </row>
    <row r="16" spans="1:21" ht="12.75">
      <c r="A16" s="29"/>
      <c r="B16" s="78">
        <v>13</v>
      </c>
      <c r="C16" s="79" t="str">
        <f t="shared" si="0"/>
        <v>SP Kostrzyn</v>
      </c>
      <c r="D16" s="89">
        <f t="shared" si="1"/>
        <v>784.0000012</v>
      </c>
      <c r="E16" s="29"/>
      <c r="O16" s="27">
        <f t="shared" si="2"/>
        <v>820.0000022</v>
      </c>
      <c r="P16" t="str">
        <f>PROTOKOŁY!D92</f>
        <v>SP Suchy Las</v>
      </c>
      <c r="S16">
        <f>PROTOKOŁY!Q92</f>
        <v>820</v>
      </c>
      <c r="T16">
        <v>2.2E-06</v>
      </c>
      <c r="U16" s="12">
        <v>13</v>
      </c>
    </row>
    <row r="17" spans="1:21" ht="12.75">
      <c r="A17" s="29"/>
      <c r="B17" s="78">
        <v>14</v>
      </c>
      <c r="C17" s="79" t="str">
        <f t="shared" si="0"/>
        <v>SP 1 Mosina</v>
      </c>
      <c r="D17" s="89">
        <f t="shared" si="1"/>
        <v>749.0000016</v>
      </c>
      <c r="E17" s="29"/>
      <c r="O17" s="27">
        <f t="shared" si="2"/>
        <v>842.0000023</v>
      </c>
      <c r="P17" t="str">
        <f>PROTOKOŁY!D99</f>
        <v>SP 3 Luboń</v>
      </c>
      <c r="S17">
        <f>PROTOKOŁY!Q99</f>
        <v>842</v>
      </c>
      <c r="T17">
        <v>2.3E-06</v>
      </c>
      <c r="U17" s="12">
        <v>14</v>
      </c>
    </row>
    <row r="18" spans="1:21" ht="12.75">
      <c r="A18" s="29"/>
      <c r="B18" s="78">
        <v>15</v>
      </c>
      <c r="C18" s="79" t="str">
        <f t="shared" si="0"/>
        <v>SP Modrze</v>
      </c>
      <c r="D18" s="89">
        <f t="shared" si="1"/>
        <v>719.0000026</v>
      </c>
      <c r="E18" s="29"/>
      <c r="O18" s="27">
        <f t="shared" si="2"/>
        <v>798.0000024</v>
      </c>
      <c r="P18" t="str">
        <f>PROTOKOŁY!D106</f>
        <v>SP 2 Luboń</v>
      </c>
      <c r="S18">
        <f>PROTOKOŁY!Q106</f>
        <v>798</v>
      </c>
      <c r="T18">
        <v>2.4E-06</v>
      </c>
      <c r="U18" s="12">
        <v>15</v>
      </c>
    </row>
    <row r="19" spans="1:21" ht="12.75">
      <c r="A19" s="29"/>
      <c r="B19" s="78">
        <v>16</v>
      </c>
      <c r="C19" s="79" t="str">
        <f t="shared" si="0"/>
        <v>SP Wierzonka</v>
      </c>
      <c r="D19" s="89">
        <f t="shared" si="1"/>
        <v>711.0000028</v>
      </c>
      <c r="E19" s="29"/>
      <c r="O19" s="27">
        <f t="shared" si="2"/>
        <v>691.0000025</v>
      </c>
      <c r="P19" t="str">
        <f>PROTOKOŁY!D113</f>
        <v>SP Rokietnica</v>
      </c>
      <c r="S19">
        <f>PROTOKOŁY!Q113</f>
        <v>691</v>
      </c>
      <c r="T19">
        <v>2.4999999999999998E-06</v>
      </c>
      <c r="U19" s="12">
        <v>16</v>
      </c>
    </row>
    <row r="20" spans="1:21" ht="12.75">
      <c r="A20" s="29"/>
      <c r="B20" s="78">
        <v>17</v>
      </c>
      <c r="C20" s="79" t="str">
        <f t="shared" si="0"/>
        <v>SP Rokietnica</v>
      </c>
      <c r="D20" s="89">
        <f t="shared" si="1"/>
        <v>691.0000025</v>
      </c>
      <c r="E20" s="29"/>
      <c r="O20" s="27">
        <f t="shared" si="2"/>
        <v>719.0000026</v>
      </c>
      <c r="P20" t="str">
        <f>PROTOKOŁY!D120</f>
        <v>SP Modrze</v>
      </c>
      <c r="S20">
        <f>PROTOKOŁY!Q120</f>
        <v>719</v>
      </c>
      <c r="T20">
        <v>2.5999999999999997E-06</v>
      </c>
      <c r="U20" s="12">
        <v>17</v>
      </c>
    </row>
    <row r="21" spans="1:21" ht="12.75">
      <c r="A21" s="29"/>
      <c r="B21" s="78">
        <v>18</v>
      </c>
      <c r="C21" s="79" t="str">
        <f t="shared" si="0"/>
        <v>SP Kórnik Bnin</v>
      </c>
      <c r="D21" s="89">
        <f t="shared" si="1"/>
        <v>670.0000013</v>
      </c>
      <c r="E21" s="29"/>
      <c r="O21" s="27">
        <f t="shared" si="2"/>
        <v>2.6999999999999996E-06</v>
      </c>
      <c r="P21" t="str">
        <f>PROTOKOŁY!D127</f>
        <v>SP Dąbrowa</v>
      </c>
      <c r="S21">
        <f>PROTOKOŁY!Q127</f>
        <v>0</v>
      </c>
      <c r="T21">
        <v>2.6999999999999996E-06</v>
      </c>
      <c r="U21" s="12">
        <v>18</v>
      </c>
    </row>
    <row r="22" spans="1:21" ht="12.75">
      <c r="A22" s="29"/>
      <c r="B22" s="78">
        <v>19</v>
      </c>
      <c r="C22" s="79" t="str">
        <f t="shared" si="0"/>
        <v>SP Stęszew</v>
      </c>
      <c r="D22" s="89">
        <f t="shared" si="1"/>
        <v>561.0000017</v>
      </c>
      <c r="E22" s="29"/>
      <c r="O22" s="27">
        <f t="shared" si="2"/>
        <v>711.0000028</v>
      </c>
      <c r="P22" t="str">
        <f>PROTOKOŁY!D134</f>
        <v>SP Wierzonka</v>
      </c>
      <c r="S22">
        <f>PROTOKOŁY!Q134</f>
        <v>711</v>
      </c>
      <c r="T22">
        <v>2.8E-06</v>
      </c>
      <c r="U22" s="12">
        <v>19</v>
      </c>
    </row>
    <row r="23" spans="1:21" ht="12.75">
      <c r="A23" s="29"/>
      <c r="B23" s="78">
        <v>20</v>
      </c>
      <c r="C23" s="79">
        <f t="shared" si="0"/>
        <v>0</v>
      </c>
      <c r="D23" s="89">
        <f t="shared" si="1"/>
        <v>4.9E-06</v>
      </c>
      <c r="E23" s="29"/>
      <c r="O23" s="27">
        <f t="shared" si="2"/>
        <v>799.0000029</v>
      </c>
      <c r="P23" t="str">
        <f>PROTOKOŁY!D141</f>
        <v>SP Ceradz Kościelny</v>
      </c>
      <c r="S23">
        <f>PROTOKOŁY!Q141</f>
        <v>799</v>
      </c>
      <c r="T23">
        <v>2.9E-06</v>
      </c>
      <c r="U23" s="12">
        <v>20</v>
      </c>
    </row>
    <row r="24" spans="1:21" ht="12.75">
      <c r="A24" s="29"/>
      <c r="B24" s="78">
        <v>21</v>
      </c>
      <c r="C24" s="79">
        <f t="shared" si="0"/>
        <v>0</v>
      </c>
      <c r="D24" s="89">
        <f t="shared" si="1"/>
        <v>4.8E-06</v>
      </c>
      <c r="E24" s="29"/>
      <c r="O24" s="27">
        <f t="shared" si="2"/>
        <v>3E-06</v>
      </c>
      <c r="P24">
        <f>PROTOKOŁY!D148</f>
        <v>0</v>
      </c>
      <c r="S24">
        <f>PROTOKOŁY!Q148</f>
        <v>0</v>
      </c>
      <c r="T24">
        <v>3E-06</v>
      </c>
      <c r="U24" s="12">
        <v>21</v>
      </c>
    </row>
    <row r="25" spans="1:21" ht="12.75">
      <c r="A25" s="29"/>
      <c r="B25" s="78">
        <v>22</v>
      </c>
      <c r="C25" s="79">
        <f t="shared" si="0"/>
        <v>0</v>
      </c>
      <c r="D25" s="89">
        <f t="shared" si="1"/>
        <v>4.7E-06</v>
      </c>
      <c r="E25" s="29"/>
      <c r="O25" s="27">
        <f t="shared" si="2"/>
        <v>3.1E-06</v>
      </c>
      <c r="P25">
        <f>PROTOKOŁY!D155</f>
        <v>0</v>
      </c>
      <c r="S25">
        <f>PROTOKOŁY!Q155</f>
        <v>0</v>
      </c>
      <c r="T25">
        <v>3.1E-06</v>
      </c>
      <c r="U25" s="12">
        <v>22</v>
      </c>
    </row>
    <row r="26" spans="1:21" ht="12.75">
      <c r="A26" s="29"/>
      <c r="B26" s="78">
        <v>23</v>
      </c>
      <c r="C26" s="79">
        <f t="shared" si="0"/>
        <v>0</v>
      </c>
      <c r="D26" s="89">
        <f t="shared" si="1"/>
        <v>4.6E-06</v>
      </c>
      <c r="E26" s="29"/>
      <c r="O26" s="27">
        <f t="shared" si="2"/>
        <v>3.2E-06</v>
      </c>
      <c r="P26">
        <f>PROTOKOŁY!D162</f>
        <v>0</v>
      </c>
      <c r="S26">
        <f>PROTOKOŁY!Q162</f>
        <v>0</v>
      </c>
      <c r="T26">
        <v>3.2E-06</v>
      </c>
      <c r="U26" s="12">
        <v>23</v>
      </c>
    </row>
    <row r="27" spans="1:21" ht="12.75">
      <c r="A27" s="29"/>
      <c r="B27" s="78">
        <v>24</v>
      </c>
      <c r="C27" s="79">
        <f t="shared" si="0"/>
        <v>0</v>
      </c>
      <c r="D27" s="89">
        <f t="shared" si="1"/>
        <v>4.5E-06</v>
      </c>
      <c r="E27" s="29"/>
      <c r="O27" s="27">
        <f t="shared" si="2"/>
        <v>3.2999999999999997E-06</v>
      </c>
      <c r="P27">
        <f>PROTOKOŁY!D169</f>
        <v>0</v>
      </c>
      <c r="S27">
        <f>PROTOKOŁY!Q169</f>
        <v>0</v>
      </c>
      <c r="T27">
        <v>3.2999999999999997E-06</v>
      </c>
      <c r="U27" s="12">
        <v>24</v>
      </c>
    </row>
    <row r="28" spans="1:21" ht="12.75">
      <c r="A28" s="29"/>
      <c r="B28" s="78">
        <v>25</v>
      </c>
      <c r="C28" s="79">
        <f t="shared" si="0"/>
        <v>0</v>
      </c>
      <c r="D28" s="89">
        <f t="shared" si="1"/>
        <v>4.399999999999999E-06</v>
      </c>
      <c r="E28" s="29"/>
      <c r="O28" s="27">
        <f t="shared" si="2"/>
        <v>3.3999999999999996E-06</v>
      </c>
      <c r="P28">
        <f>PROTOKOŁY!D176</f>
        <v>0</v>
      </c>
      <c r="S28">
        <f>PROTOKOŁY!Q176</f>
        <v>0</v>
      </c>
      <c r="T28">
        <v>3.3999999999999996E-06</v>
      </c>
      <c r="U28" s="12">
        <v>25</v>
      </c>
    </row>
    <row r="29" spans="1:21" ht="12.75">
      <c r="A29" s="29"/>
      <c r="B29" s="78">
        <v>26</v>
      </c>
      <c r="C29" s="79">
        <f t="shared" si="0"/>
        <v>0</v>
      </c>
      <c r="D29" s="89">
        <f t="shared" si="1"/>
        <v>4.2999999999999995E-06</v>
      </c>
      <c r="E29" s="29"/>
      <c r="O29" s="27">
        <f t="shared" si="2"/>
        <v>3.4999999999999995E-06</v>
      </c>
      <c r="P29">
        <f>PROTOKOŁY!D183</f>
        <v>0</v>
      </c>
      <c r="S29">
        <f>PROTOKOŁY!Q183</f>
        <v>0</v>
      </c>
      <c r="T29">
        <v>3.4999999999999995E-06</v>
      </c>
      <c r="U29" s="12">
        <v>26</v>
      </c>
    </row>
    <row r="30" spans="1:21" ht="12.75">
      <c r="A30" s="29"/>
      <c r="B30" s="78">
        <v>27</v>
      </c>
      <c r="C30" s="79">
        <f t="shared" si="0"/>
        <v>0</v>
      </c>
      <c r="D30" s="89">
        <f t="shared" si="1"/>
        <v>4.2E-06</v>
      </c>
      <c r="E30" s="29"/>
      <c r="O30" s="27">
        <f t="shared" si="2"/>
        <v>3.5999999999999994E-06</v>
      </c>
      <c r="P30">
        <f>PROTOKOŁY!D190</f>
        <v>0</v>
      </c>
      <c r="S30">
        <f>PROTOKOŁY!Q190</f>
        <v>0</v>
      </c>
      <c r="T30">
        <v>3.5999999999999994E-06</v>
      </c>
      <c r="U30" s="12">
        <v>27</v>
      </c>
    </row>
    <row r="31" spans="1:21" ht="12.75">
      <c r="A31" s="29"/>
      <c r="B31" s="78">
        <v>28</v>
      </c>
      <c r="C31" s="79">
        <f t="shared" si="0"/>
        <v>0</v>
      </c>
      <c r="D31" s="89">
        <f t="shared" si="1"/>
        <v>4.1E-06</v>
      </c>
      <c r="E31" s="29"/>
      <c r="O31" s="27">
        <f t="shared" si="2"/>
        <v>3.7E-06</v>
      </c>
      <c r="P31">
        <f>PROTOKOŁY!D197</f>
        <v>0</v>
      </c>
      <c r="S31">
        <f>PROTOKOŁY!Q197</f>
        <v>0</v>
      </c>
      <c r="T31">
        <v>3.7E-06</v>
      </c>
      <c r="U31" s="12">
        <v>28</v>
      </c>
    </row>
    <row r="32" spans="1:21" ht="12.75">
      <c r="A32" s="29"/>
      <c r="B32" s="78">
        <v>29</v>
      </c>
      <c r="C32" s="79">
        <f t="shared" si="0"/>
        <v>0</v>
      </c>
      <c r="D32" s="89">
        <f t="shared" si="1"/>
        <v>4E-06</v>
      </c>
      <c r="E32" s="29"/>
      <c r="O32" s="27">
        <f t="shared" si="2"/>
        <v>3.8E-06</v>
      </c>
      <c r="P32">
        <f>PROTOKOŁY!D204</f>
        <v>0</v>
      </c>
      <c r="S32">
        <f>PROTOKOŁY!Q204</f>
        <v>0</v>
      </c>
      <c r="T32">
        <v>3.8E-06</v>
      </c>
      <c r="U32" s="12">
        <v>29</v>
      </c>
    </row>
    <row r="33" spans="1:21" ht="12.75">
      <c r="A33" s="29"/>
      <c r="B33" s="78">
        <v>30</v>
      </c>
      <c r="C33" s="79">
        <f t="shared" si="0"/>
        <v>0</v>
      </c>
      <c r="D33" s="89">
        <f t="shared" si="1"/>
        <v>3.9E-06</v>
      </c>
      <c r="E33" s="29"/>
      <c r="O33" s="27">
        <f t="shared" si="2"/>
        <v>3.9E-06</v>
      </c>
      <c r="P33">
        <f>PROTOKOŁY!D211</f>
        <v>0</v>
      </c>
      <c r="S33">
        <f>PROTOKOŁY!Q211</f>
        <v>0</v>
      </c>
      <c r="T33">
        <v>3.9E-06</v>
      </c>
      <c r="U33" s="12">
        <v>30</v>
      </c>
    </row>
    <row r="34" spans="1:21" ht="12.75">
      <c r="A34" s="29"/>
      <c r="B34" s="78">
        <v>31</v>
      </c>
      <c r="C34" s="79">
        <f t="shared" si="0"/>
        <v>0</v>
      </c>
      <c r="D34" s="89">
        <f t="shared" si="1"/>
        <v>3.8E-06</v>
      </c>
      <c r="E34" s="29"/>
      <c r="O34" s="27">
        <f t="shared" si="2"/>
        <v>4E-06</v>
      </c>
      <c r="P34">
        <f>PROTOKOŁY!D218</f>
        <v>0</v>
      </c>
      <c r="S34">
        <f>PROTOKOŁY!Q218</f>
        <v>0</v>
      </c>
      <c r="T34">
        <v>4E-06</v>
      </c>
      <c r="U34" s="12">
        <v>31</v>
      </c>
    </row>
    <row r="35" spans="1:21" ht="12.75">
      <c r="A35" s="29"/>
      <c r="B35" s="78">
        <v>32</v>
      </c>
      <c r="C35" s="79">
        <f t="shared" si="0"/>
        <v>0</v>
      </c>
      <c r="D35" s="89">
        <f t="shared" si="1"/>
        <v>3.7E-06</v>
      </c>
      <c r="E35" s="29"/>
      <c r="O35" s="27">
        <f t="shared" si="2"/>
        <v>4.1E-06</v>
      </c>
      <c r="P35">
        <f>PROTOKOŁY!D225</f>
        <v>0</v>
      </c>
      <c r="S35">
        <f>PROTOKOŁY!Q225</f>
        <v>0</v>
      </c>
      <c r="T35">
        <v>4.1E-06</v>
      </c>
      <c r="U35" s="12">
        <v>32</v>
      </c>
    </row>
    <row r="36" spans="1:21" ht="12.75">
      <c r="A36" s="29"/>
      <c r="B36" s="78">
        <v>33</v>
      </c>
      <c r="C36" s="79">
        <f t="shared" si="0"/>
        <v>0</v>
      </c>
      <c r="D36" s="89">
        <f t="shared" si="1"/>
        <v>3.5999999999999994E-06</v>
      </c>
      <c r="E36" s="29"/>
      <c r="O36" s="27">
        <f t="shared" si="2"/>
        <v>4.2E-06</v>
      </c>
      <c r="P36">
        <f>PROTOKOŁY!D232</f>
        <v>0</v>
      </c>
      <c r="S36">
        <f>PROTOKOŁY!Q232</f>
        <v>0</v>
      </c>
      <c r="T36">
        <v>4.2E-06</v>
      </c>
      <c r="U36" s="12">
        <v>33</v>
      </c>
    </row>
    <row r="37" spans="1:21" ht="12.75">
      <c r="A37" s="29"/>
      <c r="B37" s="78">
        <v>34</v>
      </c>
      <c r="C37" s="79">
        <f t="shared" si="0"/>
        <v>0</v>
      </c>
      <c r="D37" s="89">
        <f t="shared" si="1"/>
        <v>3.4999999999999995E-06</v>
      </c>
      <c r="E37" s="29"/>
      <c r="O37" s="27">
        <f t="shared" si="2"/>
        <v>4.2999999999999995E-06</v>
      </c>
      <c r="P37">
        <f>PROTOKOŁY!D239</f>
        <v>0</v>
      </c>
      <c r="S37">
        <f>PROTOKOŁY!Q239</f>
        <v>0</v>
      </c>
      <c r="T37">
        <v>4.2999999999999995E-06</v>
      </c>
      <c r="U37" s="12">
        <v>34</v>
      </c>
    </row>
    <row r="38" spans="1:21" ht="12.75">
      <c r="A38" s="29"/>
      <c r="B38" s="28">
        <v>35</v>
      </c>
      <c r="C38" s="34">
        <f t="shared" si="0"/>
        <v>0</v>
      </c>
      <c r="D38" s="31">
        <f t="shared" si="1"/>
        <v>3.3999999999999996E-06</v>
      </c>
      <c r="E38" s="29"/>
      <c r="O38" s="27">
        <f t="shared" si="2"/>
        <v>4.399999999999999E-06</v>
      </c>
      <c r="P38">
        <f>PROTOKOŁY!D246</f>
        <v>0</v>
      </c>
      <c r="S38">
        <f>PROTOKOŁY!Q246</f>
        <v>0</v>
      </c>
      <c r="T38">
        <v>4.399999999999999E-06</v>
      </c>
      <c r="U38" s="12">
        <v>35</v>
      </c>
    </row>
    <row r="39" spans="1:21" ht="12.75">
      <c r="A39" s="29"/>
      <c r="B39" s="28">
        <v>36</v>
      </c>
      <c r="C39" s="34">
        <f t="shared" si="0"/>
        <v>0</v>
      </c>
      <c r="D39" s="31">
        <f t="shared" si="1"/>
        <v>3.2999999999999997E-06</v>
      </c>
      <c r="E39" s="29"/>
      <c r="O39" s="27">
        <f t="shared" si="2"/>
        <v>4.5E-06</v>
      </c>
      <c r="P39">
        <f>PROTOKOŁY!D253</f>
        <v>0</v>
      </c>
      <c r="S39">
        <f>PROTOKOŁY!Q253</f>
        <v>0</v>
      </c>
      <c r="T39">
        <v>4.5E-06</v>
      </c>
      <c r="U39" s="12">
        <v>36</v>
      </c>
    </row>
    <row r="40" spans="1:21" ht="12.75">
      <c r="A40" s="29"/>
      <c r="B40" s="28">
        <v>37</v>
      </c>
      <c r="C40" s="34">
        <f t="shared" si="0"/>
        <v>0</v>
      </c>
      <c r="D40" s="31">
        <f t="shared" si="1"/>
        <v>3.2E-06</v>
      </c>
      <c r="E40" s="29"/>
      <c r="O40" s="27">
        <f t="shared" si="2"/>
        <v>4.6E-06</v>
      </c>
      <c r="P40">
        <f>PROTOKOŁY!D260</f>
        <v>0</v>
      </c>
      <c r="S40">
        <f>PROTOKOŁY!Q260</f>
        <v>0</v>
      </c>
      <c r="T40">
        <v>4.6E-06</v>
      </c>
      <c r="U40" s="12">
        <v>37</v>
      </c>
    </row>
    <row r="41" spans="1:21" ht="12.75">
      <c r="A41" s="29"/>
      <c r="B41" s="28">
        <v>38</v>
      </c>
      <c r="C41" s="34">
        <f t="shared" si="0"/>
        <v>0</v>
      </c>
      <c r="D41" s="31">
        <f t="shared" si="1"/>
        <v>3.1E-06</v>
      </c>
      <c r="E41" s="29"/>
      <c r="O41" s="27">
        <f t="shared" si="2"/>
        <v>4.7E-06</v>
      </c>
      <c r="P41">
        <f>PROTOKOŁY!D267</f>
        <v>0</v>
      </c>
      <c r="S41">
        <f>PROTOKOŁY!Q267</f>
        <v>0</v>
      </c>
      <c r="T41">
        <v>4.7E-06</v>
      </c>
      <c r="U41" s="12">
        <v>38</v>
      </c>
    </row>
    <row r="42" spans="1:21" ht="12.75">
      <c r="A42" s="29"/>
      <c r="B42" s="28">
        <v>39</v>
      </c>
      <c r="C42" s="34">
        <f t="shared" si="0"/>
        <v>0</v>
      </c>
      <c r="D42" s="31">
        <f t="shared" si="1"/>
        <v>3E-06</v>
      </c>
      <c r="E42" s="29"/>
      <c r="O42" s="27">
        <f t="shared" si="2"/>
        <v>4.8E-06</v>
      </c>
      <c r="P42">
        <f>PROTOKOŁY!D274</f>
        <v>0</v>
      </c>
      <c r="S42">
        <f>PROTOKOŁY!Q274</f>
        <v>0</v>
      </c>
      <c r="T42">
        <v>4.8E-06</v>
      </c>
      <c r="U42" s="12">
        <v>39</v>
      </c>
    </row>
    <row r="43" spans="1:21" ht="12.75">
      <c r="A43" s="29"/>
      <c r="B43" s="28">
        <v>40</v>
      </c>
      <c r="C43" s="34" t="str">
        <f t="shared" si="0"/>
        <v>SP Dąbrowa</v>
      </c>
      <c r="D43" s="31">
        <f t="shared" si="1"/>
        <v>2.6999999999999996E-06</v>
      </c>
      <c r="E43" s="29"/>
      <c r="O43" s="27">
        <f t="shared" si="2"/>
        <v>4.9E-06</v>
      </c>
      <c r="P43">
        <f>PROTOKOŁY!D281</f>
        <v>0</v>
      </c>
      <c r="S43">
        <f>PROTOKOŁY!Q281</f>
        <v>0</v>
      </c>
      <c r="T43">
        <v>4.9E-06</v>
      </c>
      <c r="U43" s="12">
        <v>40</v>
      </c>
    </row>
    <row r="44" spans="1:20" ht="12.75">
      <c r="A44" s="29"/>
      <c r="B44" s="29"/>
      <c r="C44" s="35"/>
      <c r="D44" s="30"/>
      <c r="E44" s="29"/>
      <c r="T44">
        <v>4.9999999999999996E-06</v>
      </c>
    </row>
    <row r="45" spans="1:20" ht="12.75">
      <c r="A45" s="29"/>
      <c r="B45" s="29"/>
      <c r="C45" s="35"/>
      <c r="D45" s="30"/>
      <c r="E45" s="29"/>
      <c r="T45">
        <v>5.0999999999999995E-06</v>
      </c>
    </row>
    <row r="46" spans="1:20" ht="12.75">
      <c r="A46" s="29"/>
      <c r="B46" s="29"/>
      <c r="C46" s="35"/>
      <c r="D46" s="30"/>
      <c r="E46" s="29"/>
      <c r="T46">
        <v>5.199999999999999E-06</v>
      </c>
    </row>
    <row r="47" spans="1:20" ht="12.75">
      <c r="A47" s="29"/>
      <c r="B47" s="29"/>
      <c r="C47" s="35"/>
      <c r="D47" s="30"/>
      <c r="E47" s="29"/>
      <c r="T47">
        <v>5.299999999999999E-06</v>
      </c>
    </row>
    <row r="48" spans="1:20" ht="12.75">
      <c r="A48" s="29"/>
      <c r="B48" s="29"/>
      <c r="C48" s="35"/>
      <c r="D48" s="30"/>
      <c r="E48" s="29"/>
      <c r="T48">
        <v>5.4E-06</v>
      </c>
    </row>
    <row r="49" spans="1:20" ht="12.75">
      <c r="A49" s="29"/>
      <c r="B49" s="29"/>
      <c r="C49" s="35"/>
      <c r="D49" s="30"/>
      <c r="E49" s="29"/>
      <c r="T49">
        <v>5.5E-06</v>
      </c>
    </row>
    <row r="50" spans="1:20" ht="12.75">
      <c r="A50" s="29"/>
      <c r="B50" s="29"/>
      <c r="C50" s="35"/>
      <c r="D50" s="30"/>
      <c r="E50" s="29"/>
      <c r="T50">
        <v>5.6E-06</v>
      </c>
    </row>
    <row r="51" spans="1:20" ht="12.75">
      <c r="A51" s="29"/>
      <c r="B51" s="29"/>
      <c r="C51" s="35"/>
      <c r="D51" s="30"/>
      <c r="E51" s="29"/>
      <c r="T51">
        <v>5.7E-06</v>
      </c>
    </row>
    <row r="52" spans="1:20" ht="12.75">
      <c r="A52" s="29"/>
      <c r="B52" s="29"/>
      <c r="C52" s="35"/>
      <c r="D52" s="30"/>
      <c r="E52" s="29"/>
      <c r="T52">
        <v>5.7999999999999995E-06</v>
      </c>
    </row>
    <row r="53" spans="1:20" ht="12.75">
      <c r="A53" s="29"/>
      <c r="B53" s="29"/>
      <c r="C53" s="35"/>
      <c r="D53" s="30"/>
      <c r="E53" s="29"/>
      <c r="T53">
        <v>5.899999999999999E-06</v>
      </c>
    </row>
    <row r="54" spans="1:20" ht="12.75">
      <c r="A54" s="29"/>
      <c r="B54" s="29"/>
      <c r="C54" s="35"/>
      <c r="D54" s="30"/>
      <c r="E54" s="29"/>
      <c r="T54">
        <v>5.999999999999999E-06</v>
      </c>
    </row>
    <row r="55" spans="1:20" ht="12.75">
      <c r="A55" s="29"/>
      <c r="B55" s="29"/>
      <c r="C55" s="35"/>
      <c r="D55" s="30"/>
      <c r="E55" s="29"/>
      <c r="T55">
        <v>6.099999999999999E-06</v>
      </c>
    </row>
    <row r="56" spans="1:20" ht="12.75">
      <c r="A56" s="29"/>
      <c r="B56" s="29"/>
      <c r="C56" s="35"/>
      <c r="D56" s="30"/>
      <c r="E56" s="29"/>
      <c r="T56">
        <v>6.199999999999999E-06</v>
      </c>
    </row>
    <row r="57" spans="1:20" ht="12.75">
      <c r="A57" s="29"/>
      <c r="B57" s="29"/>
      <c r="C57" s="35"/>
      <c r="D57" s="30"/>
      <c r="E57" s="29"/>
      <c r="T57">
        <v>6.3E-06</v>
      </c>
    </row>
    <row r="58" spans="1:20" ht="12.75">
      <c r="A58" s="29"/>
      <c r="B58" s="29"/>
      <c r="C58" s="35"/>
      <c r="D58" s="30"/>
      <c r="E58" s="29"/>
      <c r="T58">
        <v>6.4E-06</v>
      </c>
    </row>
    <row r="59" spans="1:20" ht="12.75">
      <c r="A59" s="29"/>
      <c r="B59" s="29"/>
      <c r="C59" s="35"/>
      <c r="D59" s="30"/>
      <c r="E59" s="29"/>
      <c r="T59">
        <v>6.5E-06</v>
      </c>
    </row>
    <row r="60" spans="1:20" ht="12.75">
      <c r="A60" s="29"/>
      <c r="B60" s="29"/>
      <c r="C60" s="35"/>
      <c r="D60" s="30"/>
      <c r="E60" s="29"/>
      <c r="T60">
        <v>6.5999999999999995E-06</v>
      </c>
    </row>
    <row r="61" spans="1:20" ht="12.75">
      <c r="A61" s="29"/>
      <c r="B61" s="29"/>
      <c r="C61" s="35"/>
      <c r="D61" s="30"/>
      <c r="E61" s="29"/>
      <c r="T61">
        <v>6.699999999999999E-06</v>
      </c>
    </row>
    <row r="62" spans="1:20" ht="12.75">
      <c r="A62" s="29"/>
      <c r="B62" s="29"/>
      <c r="C62" s="35"/>
      <c r="D62" s="30"/>
      <c r="E62" s="29"/>
      <c r="T62">
        <v>6.799999999999999E-06</v>
      </c>
    </row>
    <row r="63" spans="1:20" ht="12.75">
      <c r="A63" s="29"/>
      <c r="B63" s="29"/>
      <c r="C63" s="35"/>
      <c r="D63" s="30"/>
      <c r="E63" s="29"/>
      <c r="T63">
        <v>6.899999999999999E-06</v>
      </c>
    </row>
    <row r="64" spans="1:20" ht="12.75">
      <c r="A64" s="29"/>
      <c r="B64" s="29"/>
      <c r="C64" s="35"/>
      <c r="D64" s="30"/>
      <c r="E64" s="29"/>
      <c r="T64">
        <v>7E-06</v>
      </c>
    </row>
    <row r="65" spans="1:20" ht="12.75">
      <c r="A65" s="29"/>
      <c r="B65" s="29"/>
      <c r="C65" s="35"/>
      <c r="D65" s="30"/>
      <c r="E65" s="29"/>
      <c r="T65">
        <v>7.1E-06</v>
      </c>
    </row>
    <row r="66" ht="12.75">
      <c r="T66">
        <v>7.2E-06</v>
      </c>
    </row>
    <row r="67" ht="12.75">
      <c r="T67">
        <v>7.2999999999999996E-06</v>
      </c>
    </row>
    <row r="68" ht="12.75">
      <c r="T68">
        <v>7.3999999999999995E-06</v>
      </c>
    </row>
    <row r="69" ht="12.75">
      <c r="T69">
        <v>7.499999999999999E-06</v>
      </c>
    </row>
    <row r="70" ht="12.75">
      <c r="T70">
        <v>7.599999999999999E-06</v>
      </c>
    </row>
    <row r="71" ht="12.75">
      <c r="T71">
        <v>7.699999999999999E-06</v>
      </c>
    </row>
    <row r="72" ht="12.75">
      <c r="T72">
        <v>7.8E-06</v>
      </c>
    </row>
    <row r="73" ht="12.75">
      <c r="T73">
        <v>7.9E-06</v>
      </c>
    </row>
    <row r="74" ht="12.75">
      <c r="T74">
        <v>8E-06</v>
      </c>
    </row>
    <row r="75" ht="12.75">
      <c r="T75">
        <v>8.1E-06</v>
      </c>
    </row>
    <row r="76" ht="12.75">
      <c r="T76">
        <v>8.2E-06</v>
      </c>
    </row>
    <row r="77" ht="12.75">
      <c r="T77">
        <v>8.3E-06</v>
      </c>
    </row>
    <row r="78" ht="12.75">
      <c r="T78">
        <v>8.4E-06</v>
      </c>
    </row>
    <row r="79" ht="12.75">
      <c r="T79">
        <v>8.5E-06</v>
      </c>
    </row>
    <row r="80" ht="12.75">
      <c r="T80">
        <v>8.6E-06</v>
      </c>
    </row>
    <row r="81" ht="12.75">
      <c r="T81">
        <v>8.7E-06</v>
      </c>
    </row>
    <row r="82" ht="12.75">
      <c r="T82">
        <v>8.8E-06</v>
      </c>
    </row>
    <row r="83" ht="12.75">
      <c r="T83">
        <v>8.9E-06</v>
      </c>
    </row>
    <row r="84" ht="12.75">
      <c r="T84">
        <v>9E-06</v>
      </c>
    </row>
    <row r="85" ht="12.75">
      <c r="T85">
        <v>9.100000000000001E-06</v>
      </c>
    </row>
    <row r="86" ht="12.75">
      <c r="T86">
        <v>9.2E-06</v>
      </c>
    </row>
    <row r="87" ht="12.75">
      <c r="T87">
        <v>9.3E-06</v>
      </c>
    </row>
    <row r="88" ht="12.75">
      <c r="T88">
        <v>9.4E-06</v>
      </c>
    </row>
    <row r="89" ht="12.75">
      <c r="T89">
        <v>9.5E-06</v>
      </c>
    </row>
    <row r="90" ht="12.75">
      <c r="T90">
        <v>9.6E-06</v>
      </c>
    </row>
    <row r="91" ht="12.75">
      <c r="T91">
        <v>9.7E-06</v>
      </c>
    </row>
    <row r="92" ht="12.75">
      <c r="T92">
        <v>9.800000000000001E-06</v>
      </c>
    </row>
    <row r="93" ht="12.75">
      <c r="T93">
        <v>9.9E-06</v>
      </c>
    </row>
    <row r="94" ht="12.75">
      <c r="T94">
        <v>1E-05</v>
      </c>
    </row>
    <row r="95" ht="12.75">
      <c r="T95">
        <v>1.01E-05</v>
      </c>
    </row>
    <row r="96" ht="12.75">
      <c r="T96">
        <v>1.02E-05</v>
      </c>
    </row>
    <row r="97" ht="12.75">
      <c r="T97">
        <v>1.03E-05</v>
      </c>
    </row>
    <row r="98" ht="12.75">
      <c r="T98">
        <v>1.04E-05</v>
      </c>
    </row>
    <row r="99" ht="12.75">
      <c r="T99">
        <v>1.05E-05</v>
      </c>
    </row>
    <row r="100" ht="12.75">
      <c r="T100">
        <v>1.06E-05</v>
      </c>
    </row>
    <row r="101" ht="12.75">
      <c r="T101">
        <v>1.0700000000000001E-05</v>
      </c>
    </row>
    <row r="102" ht="12.75">
      <c r="T102">
        <v>1.08E-05</v>
      </c>
    </row>
    <row r="103" ht="12.75">
      <c r="T103">
        <v>1.09E-05</v>
      </c>
    </row>
    <row r="104" ht="12.75">
      <c r="T104">
        <v>1.1E-05</v>
      </c>
    </row>
    <row r="105" ht="12.75">
      <c r="T105">
        <v>1.11E-05</v>
      </c>
    </row>
    <row r="106" ht="12.75">
      <c r="T106">
        <v>1.12E-05</v>
      </c>
    </row>
    <row r="107" ht="12.75">
      <c r="T107">
        <v>1.13E-05</v>
      </c>
    </row>
    <row r="108" ht="12.75">
      <c r="T108">
        <v>1.14E-05</v>
      </c>
    </row>
    <row r="109" ht="12.75">
      <c r="T109">
        <v>1.15E-05</v>
      </c>
    </row>
    <row r="110" ht="12.75">
      <c r="T110">
        <v>1.16E-05</v>
      </c>
    </row>
    <row r="111" ht="12.75">
      <c r="T111">
        <v>1.17E-05</v>
      </c>
    </row>
    <row r="112" ht="12.75">
      <c r="T112">
        <v>1.18E-05</v>
      </c>
    </row>
    <row r="113" ht="12.75">
      <c r="T113">
        <v>1.19E-05</v>
      </c>
    </row>
    <row r="114" ht="12.75">
      <c r="T114">
        <v>1.2E-05</v>
      </c>
    </row>
    <row r="115" ht="12.75">
      <c r="T115">
        <v>1.21E-05</v>
      </c>
    </row>
    <row r="116" ht="12.75">
      <c r="T116">
        <v>1.22E-05</v>
      </c>
    </row>
    <row r="117" ht="12.75">
      <c r="T117">
        <v>1.23E-05</v>
      </c>
    </row>
    <row r="118" ht="12.75">
      <c r="T118">
        <v>1.24E-05</v>
      </c>
    </row>
    <row r="119" ht="12.75">
      <c r="T119">
        <v>1.25E-05</v>
      </c>
    </row>
    <row r="120" ht="12.75">
      <c r="T120">
        <v>1.26E-05</v>
      </c>
    </row>
    <row r="121" ht="12.75">
      <c r="T121">
        <v>1.27E-05</v>
      </c>
    </row>
    <row r="122" ht="12.75">
      <c r="T122">
        <v>1.28E-05</v>
      </c>
    </row>
    <row r="123" ht="12.75">
      <c r="T123">
        <v>1.29E-05</v>
      </c>
    </row>
    <row r="124" ht="12.75">
      <c r="T124">
        <v>1.3000000000000001E-05</v>
      </c>
    </row>
    <row r="125" ht="12.75">
      <c r="T125">
        <v>1.31E-05</v>
      </c>
    </row>
    <row r="126" ht="12.75">
      <c r="T126">
        <v>1.32E-05</v>
      </c>
    </row>
    <row r="127" ht="12.75">
      <c r="T127">
        <v>1.33E-05</v>
      </c>
    </row>
    <row r="128" ht="12.75">
      <c r="T128">
        <v>1.34E-05</v>
      </c>
    </row>
    <row r="129" ht="12.75">
      <c r="T129">
        <v>1.35E-05</v>
      </c>
    </row>
    <row r="130" ht="12.75">
      <c r="T130">
        <v>1.36E-05</v>
      </c>
    </row>
    <row r="131" ht="12.75">
      <c r="T131">
        <v>1.37E-05</v>
      </c>
    </row>
    <row r="132" ht="12.75">
      <c r="T132">
        <v>1.38E-05</v>
      </c>
    </row>
    <row r="133" ht="12.75">
      <c r="T133">
        <v>1.39E-05</v>
      </c>
    </row>
    <row r="134" ht="12.75">
      <c r="T134">
        <v>1.4E-05</v>
      </c>
    </row>
    <row r="135" ht="12.75">
      <c r="T135">
        <v>1.41E-05</v>
      </c>
    </row>
    <row r="136" ht="12.75">
      <c r="T136">
        <v>1.42E-05</v>
      </c>
    </row>
    <row r="137" ht="12.75">
      <c r="T137">
        <v>1.43E-05</v>
      </c>
    </row>
    <row r="138" ht="12.75">
      <c r="T138">
        <v>1.44E-05</v>
      </c>
    </row>
    <row r="139" ht="12.75">
      <c r="T139">
        <v>1.45E-05</v>
      </c>
    </row>
    <row r="140" ht="12.75">
      <c r="T140">
        <v>1.4599999999999999E-05</v>
      </c>
    </row>
    <row r="141" ht="12.75">
      <c r="T141">
        <v>1.47E-05</v>
      </c>
    </row>
    <row r="142" ht="12.75">
      <c r="T142">
        <v>1.48E-05</v>
      </c>
    </row>
    <row r="143" ht="12.75">
      <c r="T143">
        <v>1.49E-05</v>
      </c>
    </row>
    <row r="144" ht="12.75">
      <c r="T144">
        <v>1.5E-05</v>
      </c>
    </row>
    <row r="145" ht="12.75">
      <c r="T145">
        <v>1.51E-05</v>
      </c>
    </row>
    <row r="146" ht="12.75">
      <c r="T146">
        <v>1.52E-05</v>
      </c>
    </row>
    <row r="147" ht="12.75">
      <c r="T147">
        <v>1.53E-05</v>
      </c>
    </row>
    <row r="148" ht="12.75">
      <c r="T148">
        <v>1.5399999999999998E-05</v>
      </c>
    </row>
    <row r="149" ht="12.75">
      <c r="T149">
        <v>1.55E-05</v>
      </c>
    </row>
    <row r="150" ht="12.75">
      <c r="T150">
        <v>1.56E-05</v>
      </c>
    </row>
    <row r="151" ht="12.75">
      <c r="T151">
        <v>1.57E-05</v>
      </c>
    </row>
    <row r="152" ht="12.75">
      <c r="T152">
        <v>1.5799999999999998E-05</v>
      </c>
    </row>
    <row r="153" ht="12.75">
      <c r="T153">
        <v>1.59E-05</v>
      </c>
    </row>
    <row r="154" ht="12.75">
      <c r="T154">
        <v>1.6E-05</v>
      </c>
    </row>
    <row r="155" ht="12.75">
      <c r="T155">
        <v>1.61E-05</v>
      </c>
    </row>
    <row r="156" ht="12.75">
      <c r="T156">
        <v>1.62E-05</v>
      </c>
    </row>
    <row r="157" ht="12.75">
      <c r="T157">
        <v>1.63E-05</v>
      </c>
    </row>
    <row r="158" ht="12.75">
      <c r="T158">
        <v>1.64E-05</v>
      </c>
    </row>
    <row r="159" ht="12.75">
      <c r="T159">
        <v>1.65E-05</v>
      </c>
    </row>
    <row r="160" ht="12.75">
      <c r="T160">
        <v>1.66E-05</v>
      </c>
    </row>
    <row r="161" ht="12.75">
      <c r="T161">
        <v>1.67E-05</v>
      </c>
    </row>
    <row r="162" ht="12.75">
      <c r="T162">
        <v>1.68E-05</v>
      </c>
    </row>
    <row r="163" ht="12.75">
      <c r="T163">
        <v>1.69E-05</v>
      </c>
    </row>
    <row r="164" ht="12.75">
      <c r="T164">
        <v>1.7E-05</v>
      </c>
    </row>
    <row r="165" ht="12.75">
      <c r="T165">
        <v>1.71E-05</v>
      </c>
    </row>
    <row r="166" ht="12.75">
      <c r="T166">
        <v>1.72E-05</v>
      </c>
    </row>
    <row r="167" ht="12.75">
      <c r="T167">
        <v>1.73E-05</v>
      </c>
    </row>
    <row r="168" ht="12.75">
      <c r="T168">
        <v>1.74E-05</v>
      </c>
    </row>
    <row r="169" ht="12.75">
      <c r="T169">
        <v>1.75E-05</v>
      </c>
    </row>
    <row r="170" ht="12.75">
      <c r="T170">
        <v>1.76E-05</v>
      </c>
    </row>
    <row r="171" ht="12.75">
      <c r="T171">
        <v>1.77E-05</v>
      </c>
    </row>
    <row r="172" ht="12.75">
      <c r="T172">
        <v>1.78E-05</v>
      </c>
    </row>
    <row r="173" ht="12.75">
      <c r="T173">
        <v>1.79E-05</v>
      </c>
    </row>
    <row r="174" ht="12.75">
      <c r="T174">
        <v>1.8E-05</v>
      </c>
    </row>
    <row r="175" ht="12.75">
      <c r="T175">
        <v>1.81E-05</v>
      </c>
    </row>
    <row r="176" ht="12.75">
      <c r="T176">
        <v>1.82E-05</v>
      </c>
    </row>
    <row r="177" ht="12.75">
      <c r="T177">
        <v>1.83E-05</v>
      </c>
    </row>
    <row r="178" ht="12.75">
      <c r="T178">
        <v>1.84E-05</v>
      </c>
    </row>
    <row r="179" ht="12.75">
      <c r="T179">
        <v>1.85E-05</v>
      </c>
    </row>
    <row r="180" ht="12.75">
      <c r="T180">
        <v>1.86E-05</v>
      </c>
    </row>
    <row r="181" ht="12.75">
      <c r="T181">
        <v>1.87E-05</v>
      </c>
    </row>
    <row r="182" ht="12.75">
      <c r="T182">
        <v>1.88E-05</v>
      </c>
    </row>
    <row r="183" ht="12.75">
      <c r="T183">
        <v>1.89E-05</v>
      </c>
    </row>
    <row r="184" ht="12.75">
      <c r="T184">
        <v>1.9E-05</v>
      </c>
    </row>
    <row r="185" ht="12.75">
      <c r="T185">
        <v>1.91E-05</v>
      </c>
    </row>
    <row r="186" ht="12.75">
      <c r="T186">
        <v>1.92E-05</v>
      </c>
    </row>
    <row r="187" ht="12.75">
      <c r="T187">
        <v>1.9299999999999998E-05</v>
      </c>
    </row>
    <row r="188" ht="12.75">
      <c r="T188">
        <v>1.94E-05</v>
      </c>
    </row>
    <row r="189" ht="12.75">
      <c r="T189">
        <v>1.95E-05</v>
      </c>
    </row>
    <row r="190" ht="12.75">
      <c r="T190">
        <v>1.96E-05</v>
      </c>
    </row>
    <row r="191" ht="12.75">
      <c r="T191">
        <v>1.97E-05</v>
      </c>
    </row>
    <row r="192" ht="12.75">
      <c r="T192">
        <v>1.98E-05</v>
      </c>
    </row>
    <row r="193" ht="12.75">
      <c r="T193">
        <v>1.99E-05</v>
      </c>
    </row>
    <row r="194" ht="12.75">
      <c r="T194">
        <v>1.9999999999999998E-05</v>
      </c>
    </row>
    <row r="195" ht="12.75">
      <c r="T195">
        <v>2.01E-05</v>
      </c>
    </row>
    <row r="196" ht="12.75">
      <c r="T196">
        <v>2.02E-05</v>
      </c>
    </row>
    <row r="197" ht="12.75">
      <c r="T197">
        <v>2.03E-05</v>
      </c>
    </row>
    <row r="198" ht="12.75">
      <c r="T198">
        <v>2.04E-05</v>
      </c>
    </row>
    <row r="199" ht="12.75">
      <c r="T199">
        <v>2.05E-05</v>
      </c>
    </row>
    <row r="200" ht="12.75">
      <c r="T200">
        <v>2.06E-05</v>
      </c>
    </row>
    <row r="201" ht="12.75">
      <c r="T201">
        <v>2.07E-05</v>
      </c>
    </row>
    <row r="202" ht="12.75">
      <c r="T202">
        <v>2.08E-05</v>
      </c>
    </row>
    <row r="203" ht="12.75">
      <c r="T203">
        <v>2.09E-05</v>
      </c>
    </row>
    <row r="204" ht="12.75">
      <c r="T204">
        <v>2.1E-05</v>
      </c>
    </row>
    <row r="205" ht="12.75">
      <c r="T205">
        <v>2.11E-05</v>
      </c>
    </row>
    <row r="206" ht="12.75">
      <c r="T206">
        <v>2.12E-05</v>
      </c>
    </row>
    <row r="207" ht="12.75">
      <c r="T207">
        <v>2.13E-05</v>
      </c>
    </row>
    <row r="208" ht="12.75">
      <c r="T208">
        <v>2.14E-05</v>
      </c>
    </row>
    <row r="209" ht="12.75">
      <c r="T209">
        <v>2.15E-05</v>
      </c>
    </row>
    <row r="210" ht="12.75">
      <c r="T210">
        <v>2.16E-05</v>
      </c>
    </row>
    <row r="211" ht="12.75">
      <c r="T211">
        <v>2.17E-05</v>
      </c>
    </row>
    <row r="212" ht="12.75">
      <c r="T212">
        <v>2.1799999999999998E-05</v>
      </c>
    </row>
    <row r="213" ht="12.75">
      <c r="T213">
        <v>2.19E-05</v>
      </c>
    </row>
    <row r="214" ht="12.75">
      <c r="T214">
        <v>2.2E-05</v>
      </c>
    </row>
    <row r="215" ht="12.75">
      <c r="T215">
        <v>2.21E-05</v>
      </c>
    </row>
    <row r="216" ht="12.75">
      <c r="T216">
        <v>2.22E-05</v>
      </c>
    </row>
    <row r="217" ht="12.75">
      <c r="T217">
        <v>2.23E-05</v>
      </c>
    </row>
    <row r="218" ht="12.75">
      <c r="T218">
        <v>2.24E-05</v>
      </c>
    </row>
    <row r="219" ht="12.75">
      <c r="T219">
        <v>2.2499999999999998E-05</v>
      </c>
    </row>
    <row r="220" ht="12.75">
      <c r="T220">
        <v>2.26E-05</v>
      </c>
    </row>
    <row r="221" ht="12.75">
      <c r="T221">
        <v>2.27E-05</v>
      </c>
    </row>
    <row r="222" ht="12.75">
      <c r="T222">
        <v>2.28E-05</v>
      </c>
    </row>
    <row r="223" ht="12.75">
      <c r="T223">
        <v>2.29E-05</v>
      </c>
    </row>
    <row r="224" ht="12.75">
      <c r="T224">
        <v>2.3E-05</v>
      </c>
    </row>
    <row r="225" ht="12.75">
      <c r="T225">
        <v>2.31E-05</v>
      </c>
    </row>
    <row r="226" ht="12.75">
      <c r="T226">
        <v>2.3199999999999998E-05</v>
      </c>
    </row>
    <row r="227" ht="12.75">
      <c r="T227">
        <v>2.33E-05</v>
      </c>
    </row>
    <row r="228" ht="12.75">
      <c r="T228">
        <v>2.34E-05</v>
      </c>
    </row>
    <row r="229" ht="12.75">
      <c r="T229">
        <v>2.35E-05</v>
      </c>
    </row>
    <row r="230" ht="12.75">
      <c r="T230">
        <v>2.36E-05</v>
      </c>
    </row>
    <row r="231" ht="12.75">
      <c r="T231">
        <v>2.37E-05</v>
      </c>
    </row>
    <row r="232" ht="12.75">
      <c r="T232">
        <v>2.38E-05</v>
      </c>
    </row>
    <row r="233" ht="12.75">
      <c r="T233">
        <v>2.3899999999999998E-05</v>
      </c>
    </row>
    <row r="234" ht="12.75">
      <c r="T234">
        <v>2.4E-05</v>
      </c>
    </row>
    <row r="235" ht="12.75">
      <c r="T235">
        <v>2.41E-05</v>
      </c>
    </row>
    <row r="236" ht="12.75">
      <c r="T236">
        <v>2.42E-05</v>
      </c>
    </row>
    <row r="237" ht="12.75">
      <c r="T237">
        <v>2.43E-05</v>
      </c>
    </row>
    <row r="238" ht="12.75">
      <c r="T238">
        <v>2.44E-05</v>
      </c>
    </row>
    <row r="239" ht="12.75">
      <c r="T239">
        <v>2.45E-05</v>
      </c>
    </row>
    <row r="240" ht="12.75">
      <c r="T240">
        <v>2.4599999999999998E-05</v>
      </c>
    </row>
    <row r="241" ht="12.75">
      <c r="T241">
        <v>2.47E-05</v>
      </c>
    </row>
    <row r="242" ht="12.75">
      <c r="T242">
        <v>2.48E-05</v>
      </c>
    </row>
    <row r="243" ht="12.75">
      <c r="T243">
        <v>2.49E-05</v>
      </c>
    </row>
    <row r="244" ht="12.75">
      <c r="T244">
        <v>2.5E-05</v>
      </c>
    </row>
    <row r="245" ht="12.75">
      <c r="T245">
        <v>2.51E-05</v>
      </c>
    </row>
    <row r="246" ht="12.75">
      <c r="T246">
        <v>2.52E-05</v>
      </c>
    </row>
    <row r="247" ht="12.75">
      <c r="T247">
        <v>2.53E-05</v>
      </c>
    </row>
    <row r="248" ht="12.75">
      <c r="T248">
        <v>2.54E-05</v>
      </c>
    </row>
    <row r="249" ht="12.75">
      <c r="T249">
        <v>2.55E-05</v>
      </c>
    </row>
    <row r="250" ht="12.75">
      <c r="T250">
        <v>2.56E-05</v>
      </c>
    </row>
    <row r="251" ht="12.75">
      <c r="T251">
        <v>2.5699999999999998E-05</v>
      </c>
    </row>
    <row r="252" ht="12.75">
      <c r="T252">
        <v>2.58E-05</v>
      </c>
    </row>
    <row r="253" ht="12.75">
      <c r="T253">
        <v>2.59E-05</v>
      </c>
    </row>
    <row r="254" ht="12.75">
      <c r="T254">
        <v>2.6E-05</v>
      </c>
    </row>
    <row r="255" ht="12.75">
      <c r="T255">
        <v>2.61E-05</v>
      </c>
    </row>
    <row r="256" ht="12.75">
      <c r="T256">
        <v>2.62E-05</v>
      </c>
    </row>
    <row r="257" ht="12.75">
      <c r="T257">
        <v>2.63E-05</v>
      </c>
    </row>
    <row r="258" ht="12.75">
      <c r="T258">
        <v>2.6399999999999998E-05</v>
      </c>
    </row>
    <row r="259" ht="12.75">
      <c r="T259">
        <v>2.65E-05</v>
      </c>
    </row>
    <row r="260" ht="12.75">
      <c r="T260">
        <v>2.66E-05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05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6.875" style="10" customWidth="1"/>
    <col min="2" max="4" width="9.125" style="8" customWidth="1"/>
    <col min="5" max="5" width="10.00390625" style="4" bestFit="1" customWidth="1"/>
    <col min="6" max="8" width="9.125" style="8" customWidth="1"/>
    <col min="9" max="9" width="6.875" style="20" customWidth="1"/>
    <col min="10" max="14" width="9.125" style="8" customWidth="1"/>
    <col min="15" max="15" width="6.875" style="16" customWidth="1"/>
    <col min="16" max="16" width="9.125" style="10" customWidth="1"/>
    <col min="17" max="21" width="9.125" style="8" customWidth="1"/>
    <col min="22" max="22" width="6.875" style="16" customWidth="1"/>
    <col min="23" max="23" width="10.00390625" style="4" bestFit="1" customWidth="1"/>
    <col min="24" max="16384" width="9.125" style="8" customWidth="1"/>
  </cols>
  <sheetData>
    <row r="1" spans="1:22" ht="12.75">
      <c r="A1" s="10">
        <v>0</v>
      </c>
      <c r="B1" s="8">
        <v>-20</v>
      </c>
      <c r="C1" s="8">
        <v>0</v>
      </c>
      <c r="D1" s="8">
        <v>0</v>
      </c>
      <c r="E1" s="8">
        <v>-600</v>
      </c>
      <c r="F1" s="8">
        <v>0</v>
      </c>
      <c r="G1" s="8">
        <v>0</v>
      </c>
      <c r="H1" s="33">
        <v>0</v>
      </c>
      <c r="I1" s="8">
        <v>0</v>
      </c>
      <c r="J1" s="32">
        <v>0</v>
      </c>
      <c r="K1" s="8">
        <v>0</v>
      </c>
      <c r="L1" s="8">
        <v>0</v>
      </c>
      <c r="M1" s="8">
        <v>0</v>
      </c>
      <c r="N1" s="32">
        <v>0</v>
      </c>
      <c r="O1" s="8">
        <v>0</v>
      </c>
      <c r="V1" s="8"/>
    </row>
    <row r="2" spans="1:37" s="4" customFormat="1" ht="13.5" thickBot="1">
      <c r="A2" s="1">
        <v>1</v>
      </c>
      <c r="B2" s="37">
        <v>-11.6</v>
      </c>
      <c r="C2" s="38"/>
      <c r="D2" s="38"/>
      <c r="E2" s="39">
        <v>-429.25</v>
      </c>
      <c r="F2" s="38"/>
      <c r="G2" s="38"/>
      <c r="H2" s="40">
        <v>0.8</v>
      </c>
      <c r="I2" s="17">
        <v>1</v>
      </c>
      <c r="J2" s="40">
        <v>2.1</v>
      </c>
      <c r="K2" s="41"/>
      <c r="L2" s="41"/>
      <c r="M2" s="41"/>
      <c r="N2" s="40">
        <v>13</v>
      </c>
      <c r="O2" s="13">
        <v>1</v>
      </c>
      <c r="P2" s="21"/>
      <c r="Q2" s="21"/>
      <c r="R2" s="25"/>
      <c r="S2" s="25"/>
      <c r="T2" s="25"/>
      <c r="U2" s="25"/>
      <c r="V2" s="1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5"/>
      <c r="AJ2" s="5"/>
      <c r="AK2" s="5"/>
    </row>
    <row r="3" spans="1:33" s="4" customFormat="1" ht="13.5" thickBot="1">
      <c r="A3" s="1">
        <v>2</v>
      </c>
      <c r="B3" s="37">
        <v>-11.45</v>
      </c>
      <c r="C3" s="38"/>
      <c r="D3" s="38"/>
      <c r="E3" s="39">
        <v>-427.51</v>
      </c>
      <c r="F3" s="38"/>
      <c r="G3" s="38"/>
      <c r="H3" s="40">
        <v>0.83</v>
      </c>
      <c r="I3" s="17">
        <v>2</v>
      </c>
      <c r="J3" s="40">
        <v>2.25</v>
      </c>
      <c r="K3" s="41"/>
      <c r="L3" s="41"/>
      <c r="M3" s="41"/>
      <c r="N3" s="40">
        <v>13.5</v>
      </c>
      <c r="O3" s="13">
        <v>2</v>
      </c>
      <c r="P3" s="22"/>
      <c r="Q3" s="22"/>
      <c r="R3" s="22"/>
      <c r="S3" s="22"/>
      <c r="T3" s="22"/>
      <c r="U3" s="22"/>
      <c r="V3" s="13"/>
      <c r="W3" s="2"/>
      <c r="X3" s="2"/>
      <c r="Y3" s="3"/>
      <c r="Z3" s="2"/>
      <c r="AA3" s="3"/>
      <c r="AB3" s="3"/>
      <c r="AC3" s="2"/>
      <c r="AD3" s="2"/>
      <c r="AE3" s="2"/>
      <c r="AF3" s="2"/>
      <c r="AG3" s="2"/>
    </row>
    <row r="4" spans="1:33" s="4" customFormat="1" ht="13.5" thickBot="1">
      <c r="A4" s="1">
        <v>3</v>
      </c>
      <c r="B4" s="37">
        <v>-11.3</v>
      </c>
      <c r="C4" s="38"/>
      <c r="D4" s="38"/>
      <c r="E4" s="39">
        <v>-425.81</v>
      </c>
      <c r="F4" s="38"/>
      <c r="G4" s="38"/>
      <c r="H4" s="40">
        <v>0.85</v>
      </c>
      <c r="I4" s="17">
        <v>3</v>
      </c>
      <c r="J4" s="40">
        <v>2.4</v>
      </c>
      <c r="K4" s="41"/>
      <c r="L4" s="41"/>
      <c r="M4" s="41"/>
      <c r="N4" s="40">
        <v>14</v>
      </c>
      <c r="O4" s="13">
        <v>3</v>
      </c>
      <c r="P4" s="22"/>
      <c r="Q4" s="22"/>
      <c r="R4" s="23"/>
      <c r="S4" s="22"/>
      <c r="T4" s="23"/>
      <c r="U4" s="23"/>
      <c r="V4" s="13"/>
      <c r="W4" s="2"/>
      <c r="X4" s="2"/>
      <c r="Y4" s="3"/>
      <c r="Z4" s="2"/>
      <c r="AA4" s="2"/>
      <c r="AB4" s="2"/>
      <c r="AC4" s="2"/>
      <c r="AD4" s="2"/>
      <c r="AE4" s="2"/>
      <c r="AF4" s="2"/>
      <c r="AG4" s="3"/>
    </row>
    <row r="5" spans="1:33" s="4" customFormat="1" ht="13.5" thickBot="1">
      <c r="A5" s="1">
        <v>4</v>
      </c>
      <c r="B5" s="37">
        <v>-11.2</v>
      </c>
      <c r="C5" s="38"/>
      <c r="D5" s="38"/>
      <c r="E5" s="39">
        <v>-424.11</v>
      </c>
      <c r="F5" s="38"/>
      <c r="G5" s="38"/>
      <c r="H5" s="40">
        <v>0.87</v>
      </c>
      <c r="I5" s="17">
        <v>4</v>
      </c>
      <c r="J5" s="40">
        <v>2.5</v>
      </c>
      <c r="K5" s="41"/>
      <c r="L5" s="41"/>
      <c r="M5" s="41"/>
      <c r="N5" s="40">
        <v>14.5</v>
      </c>
      <c r="O5" s="13">
        <v>4</v>
      </c>
      <c r="P5" s="22"/>
      <c r="Q5" s="22"/>
      <c r="R5" s="23"/>
      <c r="S5" s="23"/>
      <c r="T5" s="23"/>
      <c r="U5" s="22"/>
      <c r="V5" s="13"/>
      <c r="W5" s="2"/>
      <c r="X5" s="2"/>
      <c r="Y5" s="2"/>
      <c r="Z5" s="2"/>
      <c r="AA5" s="2"/>
      <c r="AB5" s="3"/>
      <c r="AC5" s="2"/>
      <c r="AD5" s="2"/>
      <c r="AE5" s="2"/>
      <c r="AF5" s="2"/>
      <c r="AG5" s="2"/>
    </row>
    <row r="6" spans="1:33" s="4" customFormat="1" ht="13.5" thickBot="1">
      <c r="A6" s="1">
        <v>5</v>
      </c>
      <c r="B6" s="37">
        <v>-11.15</v>
      </c>
      <c r="C6" s="38"/>
      <c r="D6" s="38"/>
      <c r="E6" s="39">
        <v>-422.01</v>
      </c>
      <c r="F6" s="38"/>
      <c r="G6" s="38"/>
      <c r="H6" s="40">
        <v>0.89</v>
      </c>
      <c r="I6" s="17">
        <v>5</v>
      </c>
      <c r="J6" s="40">
        <v>2.6</v>
      </c>
      <c r="K6" s="41"/>
      <c r="L6" s="41"/>
      <c r="M6" s="41"/>
      <c r="N6" s="40">
        <v>15</v>
      </c>
      <c r="O6" s="13">
        <v>5</v>
      </c>
      <c r="P6" s="22"/>
      <c r="Q6" s="23"/>
      <c r="R6" s="22"/>
      <c r="S6" s="22"/>
      <c r="T6" s="23"/>
      <c r="U6" s="23"/>
      <c r="V6" s="13"/>
      <c r="W6" s="2"/>
      <c r="X6" s="2"/>
      <c r="Y6" s="3"/>
      <c r="Z6" s="2"/>
      <c r="AA6" s="2"/>
      <c r="AB6" s="2"/>
      <c r="AC6" s="2"/>
      <c r="AD6" s="2"/>
      <c r="AE6" s="2"/>
      <c r="AF6" s="2"/>
      <c r="AG6" s="3"/>
    </row>
    <row r="7" spans="1:33" s="4" customFormat="1" ht="13.5" thickBot="1">
      <c r="A7" s="1">
        <v>6</v>
      </c>
      <c r="B7" s="37">
        <v>-11.1</v>
      </c>
      <c r="C7" s="38"/>
      <c r="D7" s="38"/>
      <c r="E7" s="39">
        <v>-420.91</v>
      </c>
      <c r="F7" s="38"/>
      <c r="G7" s="38"/>
      <c r="H7" s="40">
        <v>0.91</v>
      </c>
      <c r="I7" s="17">
        <v>6</v>
      </c>
      <c r="J7" s="40">
        <v>2.68</v>
      </c>
      <c r="K7" s="41"/>
      <c r="L7" s="41"/>
      <c r="M7" s="41"/>
      <c r="N7" s="40">
        <v>15.5</v>
      </c>
      <c r="O7" s="13">
        <v>6</v>
      </c>
      <c r="P7" s="23"/>
      <c r="Q7" s="22"/>
      <c r="R7" s="23"/>
      <c r="S7" s="23"/>
      <c r="T7" s="23"/>
      <c r="U7" s="23"/>
      <c r="V7" s="13"/>
      <c r="W7" s="2"/>
      <c r="X7" s="2"/>
      <c r="Y7" s="2"/>
      <c r="Z7" s="2"/>
      <c r="AA7" s="2"/>
      <c r="AB7" s="3"/>
      <c r="AC7" s="2"/>
      <c r="AD7" s="2"/>
      <c r="AE7" s="2"/>
      <c r="AF7" s="2"/>
      <c r="AG7" s="2"/>
    </row>
    <row r="8" spans="1:33" s="4" customFormat="1" ht="13.5" thickBot="1">
      <c r="A8" s="1">
        <v>7</v>
      </c>
      <c r="B8" s="37">
        <v>-11.05</v>
      </c>
      <c r="C8" s="38"/>
      <c r="D8" s="38"/>
      <c r="E8" s="39">
        <v>-418.81</v>
      </c>
      <c r="F8" s="38"/>
      <c r="G8" s="38"/>
      <c r="H8" s="40">
        <v>0.93</v>
      </c>
      <c r="I8" s="17">
        <v>7</v>
      </c>
      <c r="J8" s="40">
        <v>2.76</v>
      </c>
      <c r="K8" s="41"/>
      <c r="L8" s="41"/>
      <c r="M8" s="41"/>
      <c r="N8" s="40">
        <v>16</v>
      </c>
      <c r="O8" s="13">
        <v>7</v>
      </c>
      <c r="P8" s="22"/>
      <c r="Q8" s="22"/>
      <c r="R8" s="23"/>
      <c r="S8" s="22"/>
      <c r="T8" s="23"/>
      <c r="U8" s="23"/>
      <c r="V8" s="13"/>
      <c r="W8" s="2"/>
      <c r="X8" s="2"/>
      <c r="Y8" s="3"/>
      <c r="Z8" s="2"/>
      <c r="AA8" s="2"/>
      <c r="AB8" s="3"/>
      <c r="AC8" s="2"/>
      <c r="AD8" s="2"/>
      <c r="AE8" s="2"/>
      <c r="AF8" s="2"/>
      <c r="AG8" s="3"/>
    </row>
    <row r="9" spans="1:33" s="4" customFormat="1" ht="13.5" thickBot="1">
      <c r="A9" s="1">
        <v>8</v>
      </c>
      <c r="B9" s="37">
        <v>-11</v>
      </c>
      <c r="C9" s="38"/>
      <c r="D9" s="38"/>
      <c r="E9" s="39">
        <v>-416.71</v>
      </c>
      <c r="F9" s="38"/>
      <c r="G9" s="38"/>
      <c r="H9" s="40">
        <v>0.95</v>
      </c>
      <c r="I9" s="17">
        <v>8</v>
      </c>
      <c r="J9" s="40">
        <v>2.83</v>
      </c>
      <c r="K9" s="41"/>
      <c r="L9" s="41"/>
      <c r="M9" s="41"/>
      <c r="N9" s="40">
        <v>16.5</v>
      </c>
      <c r="O9" s="13">
        <v>8</v>
      </c>
      <c r="P9" s="22"/>
      <c r="Q9" s="22"/>
      <c r="R9" s="22"/>
      <c r="S9" s="22"/>
      <c r="T9" s="23"/>
      <c r="U9" s="23"/>
      <c r="V9" s="13"/>
      <c r="W9" s="2"/>
      <c r="X9" s="2"/>
      <c r="Y9" s="3"/>
      <c r="Z9" s="2"/>
      <c r="AA9" s="2"/>
      <c r="AB9" s="2"/>
      <c r="AC9" s="2"/>
      <c r="AD9" s="2"/>
      <c r="AE9" s="2"/>
      <c r="AF9" s="2"/>
      <c r="AG9" s="2"/>
    </row>
    <row r="10" spans="1:33" s="4" customFormat="1" ht="13.5" thickBot="1">
      <c r="A10" s="1">
        <v>9</v>
      </c>
      <c r="B10" s="37">
        <v>-10.95</v>
      </c>
      <c r="C10" s="38"/>
      <c r="D10" s="38"/>
      <c r="E10" s="39">
        <v>-414.61</v>
      </c>
      <c r="F10" s="38"/>
      <c r="G10" s="38"/>
      <c r="H10" s="40">
        <v>0.97</v>
      </c>
      <c r="I10" s="17">
        <v>9</v>
      </c>
      <c r="J10" s="40">
        <v>2.9</v>
      </c>
      <c r="K10" s="41"/>
      <c r="L10" s="41"/>
      <c r="M10" s="41"/>
      <c r="N10" s="40">
        <v>17</v>
      </c>
      <c r="O10" s="13">
        <v>9</v>
      </c>
      <c r="P10" s="22"/>
      <c r="Q10" s="22"/>
      <c r="R10" s="23"/>
      <c r="S10" s="23"/>
      <c r="T10" s="22"/>
      <c r="U10" s="23"/>
      <c r="V10" s="13"/>
      <c r="W10" s="2"/>
      <c r="X10" s="2"/>
      <c r="Y10" s="2"/>
      <c r="Z10" s="2"/>
      <c r="AA10" s="3"/>
      <c r="AB10" s="3"/>
      <c r="AC10" s="2"/>
      <c r="AD10" s="2"/>
      <c r="AE10" s="2"/>
      <c r="AF10" s="2"/>
      <c r="AG10" s="2"/>
    </row>
    <row r="11" spans="1:33" s="4" customFormat="1" ht="13.5" thickBot="1">
      <c r="A11" s="1">
        <v>10</v>
      </c>
      <c r="B11" s="37">
        <v>-10.9</v>
      </c>
      <c r="C11" s="38"/>
      <c r="D11" s="38"/>
      <c r="E11" s="39">
        <v>-412.51</v>
      </c>
      <c r="F11" s="38"/>
      <c r="G11" s="38"/>
      <c r="H11" s="40">
        <v>0.98</v>
      </c>
      <c r="I11" s="17">
        <v>10</v>
      </c>
      <c r="J11" s="40">
        <v>2.97</v>
      </c>
      <c r="K11" s="41"/>
      <c r="L11" s="41"/>
      <c r="M11" s="41"/>
      <c r="N11" s="40">
        <v>17.5</v>
      </c>
      <c r="O11" s="13">
        <v>10</v>
      </c>
      <c r="P11" s="22"/>
      <c r="Q11" s="23"/>
      <c r="R11" s="23"/>
      <c r="S11" s="22"/>
      <c r="T11" s="23"/>
      <c r="U11" s="23"/>
      <c r="V11" s="13"/>
      <c r="W11" s="2"/>
      <c r="X11" s="2"/>
      <c r="Y11" s="3"/>
      <c r="Z11" s="2"/>
      <c r="AA11" s="2"/>
      <c r="AB11" s="2"/>
      <c r="AC11" s="2"/>
      <c r="AD11" s="2"/>
      <c r="AE11" s="2"/>
      <c r="AF11" s="2"/>
      <c r="AG11" s="3"/>
    </row>
    <row r="12" spans="1:33" s="4" customFormat="1" ht="13.5" thickBot="1">
      <c r="A12" s="1">
        <v>11</v>
      </c>
      <c r="B12" s="37">
        <v>-10.85</v>
      </c>
      <c r="C12" s="38"/>
      <c r="D12" s="38"/>
      <c r="E12" s="39">
        <v>-410.41</v>
      </c>
      <c r="F12" s="38"/>
      <c r="G12" s="38"/>
      <c r="H12" s="40">
        <v>0.99</v>
      </c>
      <c r="I12" s="17">
        <v>11</v>
      </c>
      <c r="J12" s="40">
        <v>3.02</v>
      </c>
      <c r="K12" s="41"/>
      <c r="L12" s="41"/>
      <c r="M12" s="41"/>
      <c r="N12" s="40">
        <v>18</v>
      </c>
      <c r="O12" s="13">
        <v>11</v>
      </c>
      <c r="P12" s="22"/>
      <c r="Q12" s="22"/>
      <c r="R12" s="22"/>
      <c r="S12" s="23"/>
      <c r="T12" s="23"/>
      <c r="U12" s="23"/>
      <c r="V12" s="13"/>
      <c r="W12" s="2"/>
      <c r="X12" s="2"/>
      <c r="Y12" s="2"/>
      <c r="Z12" s="2"/>
      <c r="AA12" s="2"/>
      <c r="AB12" s="3"/>
      <c r="AC12" s="2"/>
      <c r="AD12" s="2"/>
      <c r="AE12" s="2"/>
      <c r="AF12" s="2"/>
      <c r="AG12" s="2"/>
    </row>
    <row r="13" spans="1:33" s="4" customFormat="1" ht="13.5" thickBot="1">
      <c r="A13" s="1">
        <v>12</v>
      </c>
      <c r="B13" s="37">
        <v>-10.8</v>
      </c>
      <c r="C13" s="38"/>
      <c r="D13" s="38"/>
      <c r="E13" s="39">
        <v>-408.31</v>
      </c>
      <c r="F13" s="38"/>
      <c r="G13" s="38"/>
      <c r="H13" s="40">
        <v>1</v>
      </c>
      <c r="I13" s="17">
        <v>12</v>
      </c>
      <c r="J13" s="40">
        <v>3.07</v>
      </c>
      <c r="K13" s="41"/>
      <c r="L13" s="41"/>
      <c r="M13" s="41"/>
      <c r="N13" s="40">
        <v>18.5</v>
      </c>
      <c r="O13" s="13">
        <v>12</v>
      </c>
      <c r="P13" s="22"/>
      <c r="Q13" s="22"/>
      <c r="R13" s="23"/>
      <c r="S13" s="22"/>
      <c r="T13" s="23"/>
      <c r="U13" s="23"/>
      <c r="V13" s="13"/>
      <c r="W13" s="2"/>
      <c r="X13" s="2"/>
      <c r="Y13" s="3"/>
      <c r="Z13" s="2"/>
      <c r="AA13" s="2"/>
      <c r="AB13" s="2"/>
      <c r="AC13" s="2"/>
      <c r="AD13" s="2"/>
      <c r="AE13" s="2"/>
      <c r="AF13" s="2"/>
      <c r="AG13" s="3"/>
    </row>
    <row r="14" spans="1:33" s="4" customFormat="1" ht="13.5" thickBot="1">
      <c r="A14" s="1">
        <v>13</v>
      </c>
      <c r="B14" s="37">
        <v>-10.75</v>
      </c>
      <c r="C14" s="38"/>
      <c r="D14" s="38"/>
      <c r="E14" s="39">
        <v>-406.21</v>
      </c>
      <c r="F14" s="38"/>
      <c r="G14" s="38"/>
      <c r="H14" s="40">
        <v>1.01</v>
      </c>
      <c r="I14" s="17">
        <v>13</v>
      </c>
      <c r="J14" s="40">
        <v>3.12</v>
      </c>
      <c r="K14" s="41"/>
      <c r="L14" s="41"/>
      <c r="M14" s="41"/>
      <c r="N14" s="40">
        <v>19</v>
      </c>
      <c r="O14" s="13">
        <v>13</v>
      </c>
      <c r="P14" s="22"/>
      <c r="Q14" s="22"/>
      <c r="R14" s="23"/>
      <c r="S14" s="23"/>
      <c r="T14" s="23"/>
      <c r="U14" s="23"/>
      <c r="V14" s="13"/>
      <c r="W14" s="2"/>
      <c r="X14" s="2"/>
      <c r="Y14" s="2"/>
      <c r="Z14" s="2"/>
      <c r="AA14" s="2"/>
      <c r="AB14" s="3"/>
      <c r="AC14" s="2"/>
      <c r="AD14" s="2"/>
      <c r="AE14" s="2"/>
      <c r="AF14" s="2"/>
      <c r="AG14" s="2"/>
    </row>
    <row r="15" spans="1:33" s="4" customFormat="1" ht="13.5" thickBot="1">
      <c r="A15" s="1">
        <v>14</v>
      </c>
      <c r="B15" s="37">
        <v>-10.7</v>
      </c>
      <c r="C15" s="38"/>
      <c r="D15" s="38"/>
      <c r="E15" s="39">
        <v>-405.2</v>
      </c>
      <c r="F15" s="38"/>
      <c r="G15" s="38"/>
      <c r="H15" s="40">
        <v>1.02</v>
      </c>
      <c r="I15" s="17">
        <v>14</v>
      </c>
      <c r="J15" s="40">
        <v>3.17</v>
      </c>
      <c r="K15" s="41"/>
      <c r="L15" s="41"/>
      <c r="M15" s="41"/>
      <c r="N15" s="40">
        <v>19.5</v>
      </c>
      <c r="O15" s="13">
        <v>14</v>
      </c>
      <c r="P15" s="22"/>
      <c r="Q15" s="23"/>
      <c r="R15" s="22"/>
      <c r="S15" s="22"/>
      <c r="T15" s="23"/>
      <c r="U15" s="23"/>
      <c r="V15" s="13"/>
      <c r="W15" s="2"/>
      <c r="X15" s="2"/>
      <c r="Y15" s="3"/>
      <c r="Z15" s="2"/>
      <c r="AA15" s="2"/>
      <c r="AB15" s="2"/>
      <c r="AC15" s="2"/>
      <c r="AD15" s="2"/>
      <c r="AE15" s="2"/>
      <c r="AF15" s="2"/>
      <c r="AG15" s="3"/>
    </row>
    <row r="16" spans="1:33" s="4" customFormat="1" ht="13.5" thickBot="1">
      <c r="A16" s="1">
        <v>15</v>
      </c>
      <c r="B16" s="37">
        <v>-10.65</v>
      </c>
      <c r="C16" s="38"/>
      <c r="D16" s="38"/>
      <c r="E16" s="39">
        <v>-404.19</v>
      </c>
      <c r="F16" s="38"/>
      <c r="G16" s="38"/>
      <c r="H16" s="40">
        <v>1.03</v>
      </c>
      <c r="I16" s="17">
        <v>15</v>
      </c>
      <c r="J16" s="40">
        <v>3.21</v>
      </c>
      <c r="K16" s="41"/>
      <c r="L16" s="41"/>
      <c r="M16" s="41"/>
      <c r="N16" s="40">
        <v>20</v>
      </c>
      <c r="O16" s="13">
        <v>15</v>
      </c>
      <c r="P16" s="23"/>
      <c r="Q16" s="22"/>
      <c r="R16" s="23"/>
      <c r="S16" s="22"/>
      <c r="T16" s="23"/>
      <c r="U16" s="23"/>
      <c r="V16" s="13"/>
      <c r="W16" s="2"/>
      <c r="X16" s="2"/>
      <c r="Y16" s="3"/>
      <c r="Z16" s="2"/>
      <c r="AA16" s="2"/>
      <c r="AB16" s="3"/>
      <c r="AC16" s="2"/>
      <c r="AD16" s="2"/>
      <c r="AE16" s="2"/>
      <c r="AF16" s="2"/>
      <c r="AG16" s="2"/>
    </row>
    <row r="17" spans="1:33" s="4" customFormat="1" ht="13.5" thickBot="1">
      <c r="A17" s="1">
        <v>16</v>
      </c>
      <c r="B17" s="37">
        <v>-10.6</v>
      </c>
      <c r="C17" s="38"/>
      <c r="D17" s="38"/>
      <c r="E17" s="39">
        <v>-403.19</v>
      </c>
      <c r="F17" s="38"/>
      <c r="G17" s="38"/>
      <c r="H17" s="40">
        <v>1.04</v>
      </c>
      <c r="I17" s="17">
        <v>16</v>
      </c>
      <c r="J17" s="40">
        <v>3.25</v>
      </c>
      <c r="K17" s="41"/>
      <c r="L17" s="41"/>
      <c r="M17" s="41"/>
      <c r="N17" s="40">
        <v>20.5</v>
      </c>
      <c r="O17" s="13">
        <v>16</v>
      </c>
      <c r="P17" s="22"/>
      <c r="Q17" s="22"/>
      <c r="R17" s="23"/>
      <c r="S17" s="23"/>
      <c r="T17" s="23"/>
      <c r="U17" s="23"/>
      <c r="V17" s="13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4" customFormat="1" ht="13.5" thickBot="1">
      <c r="A18" s="1">
        <v>17</v>
      </c>
      <c r="B18" s="37">
        <v>-10.55</v>
      </c>
      <c r="C18" s="38"/>
      <c r="D18" s="38"/>
      <c r="E18" s="39">
        <v>-402.18</v>
      </c>
      <c r="F18" s="38"/>
      <c r="G18" s="38"/>
      <c r="H18" s="40">
        <v>1.05</v>
      </c>
      <c r="I18" s="17">
        <v>17</v>
      </c>
      <c r="J18" s="40">
        <v>3.29</v>
      </c>
      <c r="K18" s="41"/>
      <c r="L18" s="41"/>
      <c r="M18" s="41"/>
      <c r="N18" s="40">
        <v>21</v>
      </c>
      <c r="O18" s="13">
        <v>17</v>
      </c>
      <c r="P18" s="22"/>
      <c r="Q18" s="22"/>
      <c r="R18" s="22"/>
      <c r="S18" s="22"/>
      <c r="T18" s="22"/>
      <c r="U18" s="22"/>
      <c r="V18" s="14"/>
      <c r="W18" s="7"/>
      <c r="X18" s="7"/>
      <c r="Y18" s="3"/>
      <c r="Z18" s="7"/>
      <c r="AA18" s="3"/>
      <c r="AB18" s="3"/>
      <c r="AC18" s="7"/>
      <c r="AD18" s="7"/>
      <c r="AE18" s="7"/>
      <c r="AF18" s="7"/>
      <c r="AG18" s="3"/>
    </row>
    <row r="19" spans="1:33" s="4" customFormat="1" ht="13.5" thickBot="1">
      <c r="A19" s="1">
        <v>18</v>
      </c>
      <c r="B19" s="37">
        <v>-10.5</v>
      </c>
      <c r="C19" s="38"/>
      <c r="D19" s="38"/>
      <c r="E19" s="39">
        <v>-401.17</v>
      </c>
      <c r="F19" s="38"/>
      <c r="G19" s="38"/>
      <c r="H19" s="40">
        <v>1.06</v>
      </c>
      <c r="I19" s="17">
        <v>18</v>
      </c>
      <c r="J19" s="40">
        <v>3.33</v>
      </c>
      <c r="K19" s="41"/>
      <c r="L19" s="41"/>
      <c r="M19" s="41"/>
      <c r="N19" s="40">
        <v>21.5</v>
      </c>
      <c r="O19" s="13">
        <v>18</v>
      </c>
      <c r="P19" s="22"/>
      <c r="Q19" s="22"/>
      <c r="R19" s="23"/>
      <c r="S19" s="23"/>
      <c r="T19" s="23"/>
      <c r="U19" s="23"/>
      <c r="V19" s="13"/>
      <c r="W19" s="2"/>
      <c r="X19" s="2"/>
      <c r="Y19" s="2"/>
      <c r="Z19" s="2"/>
      <c r="AA19" s="2"/>
      <c r="AB19" s="3"/>
      <c r="AC19" s="2"/>
      <c r="AD19" s="2"/>
      <c r="AE19" s="2"/>
      <c r="AF19" s="2"/>
      <c r="AG19" s="2"/>
    </row>
    <row r="20" spans="1:33" s="4" customFormat="1" ht="13.5" thickBot="1">
      <c r="A20" s="1">
        <v>19</v>
      </c>
      <c r="B20" s="37">
        <v>-10.45</v>
      </c>
      <c r="C20" s="38"/>
      <c r="D20" s="38"/>
      <c r="E20" s="39">
        <v>-400.17</v>
      </c>
      <c r="F20" s="38"/>
      <c r="G20" s="38"/>
      <c r="H20" s="40">
        <v>1.07</v>
      </c>
      <c r="I20" s="17">
        <v>19</v>
      </c>
      <c r="J20" s="40">
        <v>3.37</v>
      </c>
      <c r="K20" s="41"/>
      <c r="L20" s="41"/>
      <c r="M20" s="41"/>
      <c r="N20" s="40">
        <v>22</v>
      </c>
      <c r="O20" s="13">
        <v>19</v>
      </c>
      <c r="P20" s="22"/>
      <c r="Q20" s="23"/>
      <c r="R20" s="23"/>
      <c r="S20" s="22"/>
      <c r="T20" s="23"/>
      <c r="U20" s="23"/>
      <c r="V20" s="13"/>
      <c r="W20" s="2"/>
      <c r="X20" s="2"/>
      <c r="Y20" s="3"/>
      <c r="Z20" s="2"/>
      <c r="AA20" s="2"/>
      <c r="AB20" s="2"/>
      <c r="AC20" s="2"/>
      <c r="AD20" s="2"/>
      <c r="AE20" s="2"/>
      <c r="AF20" s="2"/>
      <c r="AG20" s="3"/>
    </row>
    <row r="21" spans="1:33" s="4" customFormat="1" ht="13.5" thickBot="1">
      <c r="A21" s="1">
        <v>20</v>
      </c>
      <c r="B21" s="37">
        <v>-10.4</v>
      </c>
      <c r="C21" s="38"/>
      <c r="D21" s="38"/>
      <c r="E21" s="39">
        <v>-359.17</v>
      </c>
      <c r="F21" s="38"/>
      <c r="G21" s="38"/>
      <c r="H21" s="40">
        <v>1.08</v>
      </c>
      <c r="I21" s="17">
        <v>20</v>
      </c>
      <c r="J21" s="40">
        <v>3.41</v>
      </c>
      <c r="K21" s="41"/>
      <c r="L21" s="41"/>
      <c r="M21" s="41"/>
      <c r="N21" s="40">
        <v>22.5</v>
      </c>
      <c r="O21" s="13">
        <v>20</v>
      </c>
      <c r="P21" s="22"/>
      <c r="Q21" s="22"/>
      <c r="R21" s="22"/>
      <c r="S21" s="22"/>
      <c r="T21" s="23"/>
      <c r="U21" s="23"/>
      <c r="V21" s="13"/>
      <c r="W21" s="2"/>
      <c r="X21" s="2"/>
      <c r="Y21" s="3"/>
      <c r="Z21" s="2"/>
      <c r="AA21" s="2"/>
      <c r="AB21" s="3"/>
      <c r="AC21" s="2"/>
      <c r="AD21" s="2"/>
      <c r="AE21" s="2"/>
      <c r="AF21" s="2"/>
      <c r="AG21" s="2"/>
    </row>
    <row r="22" spans="1:33" s="4" customFormat="1" ht="13.5" thickBot="1">
      <c r="A22" s="1">
        <v>21</v>
      </c>
      <c r="B22" s="37">
        <v>-10.35</v>
      </c>
      <c r="C22" s="38"/>
      <c r="D22" s="38"/>
      <c r="E22" s="39">
        <v>-358.17</v>
      </c>
      <c r="F22" s="38"/>
      <c r="G22" s="38"/>
      <c r="H22" s="40">
        <v>1.09</v>
      </c>
      <c r="I22" s="17">
        <v>21</v>
      </c>
      <c r="J22" s="40">
        <v>3.45</v>
      </c>
      <c r="K22" s="41"/>
      <c r="L22" s="41"/>
      <c r="M22" s="41"/>
      <c r="N22" s="40">
        <v>23</v>
      </c>
      <c r="O22" s="13">
        <v>21</v>
      </c>
      <c r="P22" s="22"/>
      <c r="Q22" s="22"/>
      <c r="R22" s="23"/>
      <c r="S22" s="23"/>
      <c r="T22" s="23"/>
      <c r="U22" s="23"/>
      <c r="V22" s="1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4" customFormat="1" ht="13.5" thickBot="1">
      <c r="A23" s="1">
        <v>22</v>
      </c>
      <c r="B23" s="37">
        <v>-10.3</v>
      </c>
      <c r="C23" s="38"/>
      <c r="D23" s="38"/>
      <c r="E23" s="39">
        <v>-357.17</v>
      </c>
      <c r="F23" s="38"/>
      <c r="G23" s="38"/>
      <c r="H23" s="40">
        <v>1.1</v>
      </c>
      <c r="I23" s="17">
        <v>22</v>
      </c>
      <c r="J23" s="40">
        <v>3.49</v>
      </c>
      <c r="K23" s="41"/>
      <c r="L23" s="41"/>
      <c r="M23" s="41"/>
      <c r="N23" s="40">
        <v>23.5</v>
      </c>
      <c r="O23" s="13">
        <v>22</v>
      </c>
      <c r="P23" s="22"/>
      <c r="Q23" s="22"/>
      <c r="R23" s="23"/>
      <c r="S23" s="22"/>
      <c r="T23" s="23"/>
      <c r="U23" s="23"/>
      <c r="V23" s="13"/>
      <c r="W23" s="2"/>
      <c r="X23" s="2"/>
      <c r="Y23" s="3"/>
      <c r="Z23" s="2"/>
      <c r="AA23" s="2"/>
      <c r="AB23" s="3"/>
      <c r="AC23" s="2"/>
      <c r="AD23" s="2"/>
      <c r="AE23" s="2"/>
      <c r="AF23" s="2"/>
      <c r="AG23" s="3"/>
    </row>
    <row r="24" spans="1:33" s="4" customFormat="1" ht="13.5" thickBot="1">
      <c r="A24" s="1">
        <v>23</v>
      </c>
      <c r="B24" s="37">
        <v>-10.25</v>
      </c>
      <c r="C24" s="38"/>
      <c r="D24" s="38"/>
      <c r="E24" s="39">
        <v>-356.17</v>
      </c>
      <c r="F24" s="38"/>
      <c r="G24" s="38"/>
      <c r="H24" s="40">
        <v>1.11</v>
      </c>
      <c r="I24" s="17">
        <v>23</v>
      </c>
      <c r="J24" s="40">
        <v>3.53</v>
      </c>
      <c r="K24" s="41"/>
      <c r="L24" s="41"/>
      <c r="M24" s="41"/>
      <c r="N24" s="40">
        <v>24</v>
      </c>
      <c r="O24" s="13">
        <v>23</v>
      </c>
      <c r="P24" s="22"/>
      <c r="Q24" s="22"/>
      <c r="R24" s="23"/>
      <c r="S24" s="23"/>
      <c r="T24" s="23"/>
      <c r="U24" s="23"/>
      <c r="V24" s="1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4" customFormat="1" ht="13.5" thickBot="1">
      <c r="A25" s="1">
        <v>24</v>
      </c>
      <c r="B25" s="37">
        <v>-10.2</v>
      </c>
      <c r="C25" s="38"/>
      <c r="D25" s="38"/>
      <c r="E25" s="39">
        <v>-355.17</v>
      </c>
      <c r="F25" s="38"/>
      <c r="G25" s="38"/>
      <c r="H25" s="40">
        <v>1.12</v>
      </c>
      <c r="I25" s="17">
        <v>24</v>
      </c>
      <c r="J25" s="40">
        <v>3.57</v>
      </c>
      <c r="K25" s="41"/>
      <c r="L25" s="41"/>
      <c r="M25" s="41"/>
      <c r="N25" s="40">
        <v>24.5</v>
      </c>
      <c r="O25" s="13">
        <v>24</v>
      </c>
      <c r="P25" s="23"/>
      <c r="Q25" s="23"/>
      <c r="R25" s="22"/>
      <c r="S25" s="22"/>
      <c r="T25" s="23"/>
      <c r="U25" s="23"/>
      <c r="V25" s="13"/>
      <c r="W25" s="2"/>
      <c r="X25" s="2"/>
      <c r="Y25" s="3"/>
      <c r="Z25" s="2"/>
      <c r="AA25" s="2"/>
      <c r="AB25" s="3"/>
      <c r="AC25" s="2"/>
      <c r="AD25" s="2"/>
      <c r="AE25" s="2"/>
      <c r="AF25" s="2"/>
      <c r="AG25" s="3"/>
    </row>
    <row r="26" spans="1:33" s="4" customFormat="1" ht="13.5" thickBot="1">
      <c r="A26" s="1">
        <v>25</v>
      </c>
      <c r="B26" s="37">
        <v>-10.15</v>
      </c>
      <c r="C26" s="38"/>
      <c r="D26" s="38"/>
      <c r="E26" s="39">
        <v>-354.17</v>
      </c>
      <c r="F26" s="38"/>
      <c r="G26" s="38"/>
      <c r="H26" s="40">
        <v>1.13</v>
      </c>
      <c r="I26" s="17">
        <v>25</v>
      </c>
      <c r="J26" s="40">
        <v>3.6</v>
      </c>
      <c r="K26" s="41"/>
      <c r="L26" s="41"/>
      <c r="M26" s="41"/>
      <c r="N26" s="40">
        <v>25</v>
      </c>
      <c r="O26" s="13">
        <v>25</v>
      </c>
      <c r="P26" s="22"/>
      <c r="Q26" s="22"/>
      <c r="R26" s="23"/>
      <c r="S26" s="23"/>
      <c r="T26" s="23"/>
      <c r="U26" s="22"/>
      <c r="V26" s="1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4" customFormat="1" ht="13.5" thickBot="1">
      <c r="A27" s="1">
        <v>26</v>
      </c>
      <c r="B27" s="37">
        <v>-10.1</v>
      </c>
      <c r="C27" s="38"/>
      <c r="D27" s="38"/>
      <c r="E27" s="39">
        <v>-353.17</v>
      </c>
      <c r="F27" s="38"/>
      <c r="G27" s="38"/>
      <c r="H27" s="40">
        <v>1.14</v>
      </c>
      <c r="I27" s="17">
        <v>26</v>
      </c>
      <c r="J27" s="40">
        <v>3.63</v>
      </c>
      <c r="K27" s="41"/>
      <c r="L27" s="41"/>
      <c r="M27" s="41"/>
      <c r="N27" s="40">
        <v>25.5</v>
      </c>
      <c r="O27" s="13">
        <v>26</v>
      </c>
      <c r="P27" s="22"/>
      <c r="Q27" s="22"/>
      <c r="R27" s="23"/>
      <c r="S27" s="22"/>
      <c r="T27" s="23"/>
      <c r="U27" s="23"/>
      <c r="V27" s="13"/>
      <c r="W27" s="2"/>
      <c r="X27" s="2"/>
      <c r="Y27" s="3"/>
      <c r="Z27" s="2"/>
      <c r="AA27" s="2"/>
      <c r="AB27" s="3"/>
      <c r="AC27" s="2"/>
      <c r="AD27" s="2"/>
      <c r="AE27" s="2"/>
      <c r="AF27" s="2"/>
      <c r="AG27" s="2"/>
    </row>
    <row r="28" spans="1:33" s="4" customFormat="1" ht="13.5" thickBot="1">
      <c r="A28" s="1">
        <v>27</v>
      </c>
      <c r="B28" s="37">
        <v>-10.07</v>
      </c>
      <c r="C28" s="38"/>
      <c r="D28" s="38"/>
      <c r="E28" s="39">
        <v>-352.17</v>
      </c>
      <c r="F28" s="38"/>
      <c r="G28" s="38"/>
      <c r="H28" s="40"/>
      <c r="I28" s="17">
        <v>27</v>
      </c>
      <c r="J28" s="40">
        <v>3.66</v>
      </c>
      <c r="K28" s="41"/>
      <c r="L28" s="41"/>
      <c r="M28" s="41"/>
      <c r="N28" s="40">
        <v>26</v>
      </c>
      <c r="O28" s="13">
        <v>27</v>
      </c>
      <c r="P28" s="22"/>
      <c r="Q28" s="22"/>
      <c r="R28" s="22"/>
      <c r="S28" s="22"/>
      <c r="T28" s="22"/>
      <c r="U28" s="23"/>
      <c r="V28" s="13"/>
      <c r="W28" s="2"/>
      <c r="X28" s="2"/>
      <c r="Y28" s="3"/>
      <c r="Z28" s="2"/>
      <c r="AA28" s="3"/>
      <c r="AB28" s="2"/>
      <c r="AC28" s="2"/>
      <c r="AD28" s="2"/>
      <c r="AE28" s="2"/>
      <c r="AF28" s="2"/>
      <c r="AG28" s="3"/>
    </row>
    <row r="29" spans="1:33" s="4" customFormat="1" ht="13.5" thickBot="1">
      <c r="A29" s="1">
        <v>28</v>
      </c>
      <c r="B29" s="37">
        <v>-10.04</v>
      </c>
      <c r="C29" s="38"/>
      <c r="D29" s="38"/>
      <c r="E29" s="39">
        <v>-351.17</v>
      </c>
      <c r="F29" s="38"/>
      <c r="G29" s="38"/>
      <c r="H29" s="40">
        <v>1.15</v>
      </c>
      <c r="I29" s="17">
        <v>28</v>
      </c>
      <c r="J29" s="40">
        <v>3.69</v>
      </c>
      <c r="K29" s="41"/>
      <c r="L29" s="41"/>
      <c r="M29" s="41"/>
      <c r="N29" s="40">
        <v>26.5</v>
      </c>
      <c r="O29" s="13">
        <v>28</v>
      </c>
      <c r="P29" s="22"/>
      <c r="Q29" s="23"/>
      <c r="R29" s="23"/>
      <c r="S29" s="23"/>
      <c r="T29" s="23"/>
      <c r="U29" s="23"/>
      <c r="V29" s="13"/>
      <c r="W29" s="2"/>
      <c r="X29" s="2"/>
      <c r="Y29" s="2"/>
      <c r="Z29" s="2"/>
      <c r="AA29" s="2"/>
      <c r="AB29" s="3"/>
      <c r="AC29" s="2"/>
      <c r="AD29" s="2"/>
      <c r="AE29" s="2"/>
      <c r="AF29" s="2"/>
      <c r="AG29" s="2"/>
    </row>
    <row r="30" spans="1:33" s="4" customFormat="1" ht="13.5" thickBot="1">
      <c r="A30" s="1">
        <v>29</v>
      </c>
      <c r="B30" s="37">
        <v>-10</v>
      </c>
      <c r="C30" s="38"/>
      <c r="D30" s="38"/>
      <c r="E30" s="39">
        <v>-350.17</v>
      </c>
      <c r="F30" s="38"/>
      <c r="G30" s="38"/>
      <c r="H30" s="40">
        <v>1.16</v>
      </c>
      <c r="I30" s="17">
        <v>29</v>
      </c>
      <c r="J30" s="40">
        <v>3.72</v>
      </c>
      <c r="K30" s="41"/>
      <c r="L30" s="41"/>
      <c r="M30" s="41"/>
      <c r="N30" s="40">
        <v>27</v>
      </c>
      <c r="O30" s="13">
        <v>29</v>
      </c>
      <c r="P30" s="22"/>
      <c r="Q30" s="22"/>
      <c r="R30" s="23"/>
      <c r="S30" s="22"/>
      <c r="T30" s="23"/>
      <c r="U30" s="23"/>
      <c r="V30" s="13"/>
      <c r="W30" s="2"/>
      <c r="X30" s="2"/>
      <c r="Y30" s="3"/>
      <c r="Z30" s="2"/>
      <c r="AA30" s="2"/>
      <c r="AB30" s="2"/>
      <c r="AC30" s="2"/>
      <c r="AD30" s="2"/>
      <c r="AE30" s="2"/>
      <c r="AF30" s="2"/>
      <c r="AG30" s="3"/>
    </row>
    <row r="31" spans="1:33" s="4" customFormat="1" ht="13.5" thickBot="1">
      <c r="A31" s="1">
        <v>30</v>
      </c>
      <c r="B31" s="37">
        <v>-9.96</v>
      </c>
      <c r="C31" s="38"/>
      <c r="D31" s="38"/>
      <c r="E31" s="39">
        <v>-349.17</v>
      </c>
      <c r="F31" s="38"/>
      <c r="G31" s="38"/>
      <c r="H31" s="40">
        <v>1.17</v>
      </c>
      <c r="I31" s="17">
        <v>30</v>
      </c>
      <c r="J31" s="40">
        <v>3.75</v>
      </c>
      <c r="K31" s="41"/>
      <c r="L31" s="41"/>
      <c r="M31" s="41"/>
      <c r="N31" s="40">
        <v>27.5</v>
      </c>
      <c r="O31" s="13">
        <v>30</v>
      </c>
      <c r="P31" s="22"/>
      <c r="Q31" s="22"/>
      <c r="R31" s="22"/>
      <c r="S31" s="26"/>
      <c r="T31" s="26"/>
      <c r="U31" s="22"/>
      <c r="V31" s="14"/>
      <c r="W31" s="7"/>
      <c r="X31" s="7"/>
      <c r="Y31" s="7"/>
      <c r="Z31" s="7"/>
      <c r="AA31" s="7"/>
      <c r="AB31" s="3"/>
      <c r="AC31" s="7"/>
      <c r="AD31" s="7"/>
      <c r="AE31" s="7"/>
      <c r="AF31" s="7"/>
      <c r="AG31" s="7"/>
    </row>
    <row r="32" spans="1:33" s="4" customFormat="1" ht="13.5" thickBot="1">
      <c r="A32" s="1">
        <v>31</v>
      </c>
      <c r="B32" s="37">
        <v>-9.92</v>
      </c>
      <c r="C32" s="38"/>
      <c r="D32" s="38"/>
      <c r="E32" s="39">
        <v>-348.17</v>
      </c>
      <c r="F32" s="38"/>
      <c r="G32" s="38"/>
      <c r="H32" s="40">
        <v>1.18</v>
      </c>
      <c r="I32" s="17">
        <v>31</v>
      </c>
      <c r="J32" s="40">
        <v>3.77</v>
      </c>
      <c r="K32" s="41"/>
      <c r="L32" s="41"/>
      <c r="M32" s="41"/>
      <c r="N32" s="40">
        <v>28</v>
      </c>
      <c r="O32" s="13">
        <v>31</v>
      </c>
      <c r="P32" s="22"/>
      <c r="Q32" s="22"/>
      <c r="R32" s="23"/>
      <c r="S32" s="22"/>
      <c r="T32" s="23"/>
      <c r="U32" s="23"/>
      <c r="V32" s="13"/>
      <c r="W32" s="2"/>
      <c r="X32" s="2"/>
      <c r="Y32" s="3"/>
      <c r="Z32" s="2"/>
      <c r="AA32" s="2"/>
      <c r="AB32" s="2"/>
      <c r="AC32" s="2"/>
      <c r="AD32" s="2"/>
      <c r="AE32" s="2"/>
      <c r="AF32" s="2"/>
      <c r="AG32" s="2"/>
    </row>
    <row r="33" spans="1:33" s="4" customFormat="1" ht="13.5" thickBot="1">
      <c r="A33" s="1">
        <v>32</v>
      </c>
      <c r="B33" s="37">
        <v>-9.88</v>
      </c>
      <c r="C33" s="38"/>
      <c r="D33" s="38"/>
      <c r="E33" s="39">
        <v>-347.17</v>
      </c>
      <c r="F33" s="38"/>
      <c r="G33" s="38"/>
      <c r="H33" s="40">
        <v>1.19</v>
      </c>
      <c r="I33" s="17">
        <v>32</v>
      </c>
      <c r="J33" s="40">
        <v>3.8</v>
      </c>
      <c r="K33" s="41"/>
      <c r="L33" s="41"/>
      <c r="M33" s="41"/>
      <c r="N33" s="40">
        <v>28.5</v>
      </c>
      <c r="O33" s="13">
        <v>32</v>
      </c>
      <c r="P33" s="22"/>
      <c r="Q33" s="23"/>
      <c r="R33" s="23"/>
      <c r="S33" s="23"/>
      <c r="T33" s="23"/>
      <c r="U33" s="23"/>
      <c r="V33" s="13"/>
      <c r="W33" s="2"/>
      <c r="X33" s="2"/>
      <c r="Y33" s="2"/>
      <c r="Z33" s="2"/>
      <c r="AA33" s="2"/>
      <c r="AB33" s="3"/>
      <c r="AC33" s="2"/>
      <c r="AD33" s="2"/>
      <c r="AE33" s="2"/>
      <c r="AF33" s="2"/>
      <c r="AG33" s="3"/>
    </row>
    <row r="34" spans="1:33" s="4" customFormat="1" ht="13.5" thickBot="1">
      <c r="A34" s="1">
        <v>33</v>
      </c>
      <c r="B34" s="37">
        <v>-9.84</v>
      </c>
      <c r="C34" s="38"/>
      <c r="D34" s="38"/>
      <c r="E34" s="39">
        <v>-346.17</v>
      </c>
      <c r="F34" s="38"/>
      <c r="G34" s="38"/>
      <c r="H34" s="40">
        <v>1.2</v>
      </c>
      <c r="I34" s="17">
        <v>33</v>
      </c>
      <c r="J34" s="40">
        <v>3.83</v>
      </c>
      <c r="K34" s="41"/>
      <c r="L34" s="41"/>
      <c r="M34" s="41"/>
      <c r="N34" s="40">
        <v>29</v>
      </c>
      <c r="O34" s="13">
        <v>33</v>
      </c>
      <c r="P34" s="23"/>
      <c r="Q34" s="22"/>
      <c r="R34" s="23"/>
      <c r="S34" s="22"/>
      <c r="T34" s="23"/>
      <c r="U34" s="23"/>
      <c r="V34" s="13"/>
      <c r="W34" s="2"/>
      <c r="X34" s="2"/>
      <c r="Y34" s="3"/>
      <c r="Z34" s="2"/>
      <c r="AA34" s="2"/>
      <c r="AB34" s="3"/>
      <c r="AC34" s="2"/>
      <c r="AD34" s="2"/>
      <c r="AE34" s="2"/>
      <c r="AF34" s="2"/>
      <c r="AG34" s="2"/>
    </row>
    <row r="35" spans="1:33" s="4" customFormat="1" ht="13.5" thickBot="1">
      <c r="A35" s="1">
        <v>34</v>
      </c>
      <c r="B35" s="37">
        <v>-9.8</v>
      </c>
      <c r="C35" s="38"/>
      <c r="D35" s="38"/>
      <c r="E35" s="39">
        <v>-345.17</v>
      </c>
      <c r="F35" s="38"/>
      <c r="G35" s="38"/>
      <c r="H35" s="40"/>
      <c r="I35" s="17">
        <v>34</v>
      </c>
      <c r="J35" s="40">
        <v>3.86</v>
      </c>
      <c r="K35" s="41"/>
      <c r="L35" s="41"/>
      <c r="M35" s="41"/>
      <c r="N35" s="40">
        <v>29.5</v>
      </c>
      <c r="O35" s="13">
        <v>34</v>
      </c>
      <c r="P35" s="22"/>
      <c r="Q35" s="22"/>
      <c r="R35" s="22"/>
      <c r="S35" s="22"/>
      <c r="T35" s="23"/>
      <c r="U35" s="23"/>
      <c r="V35" s="13"/>
      <c r="W35" s="2"/>
      <c r="X35" s="2"/>
      <c r="Y35" s="3"/>
      <c r="Z35" s="2"/>
      <c r="AA35" s="2"/>
      <c r="AB35" s="2"/>
      <c r="AC35" s="2"/>
      <c r="AD35" s="2"/>
      <c r="AE35" s="2"/>
      <c r="AF35" s="2"/>
      <c r="AG35" s="3"/>
    </row>
    <row r="36" spans="1:33" s="4" customFormat="1" ht="13.5" thickBot="1">
      <c r="A36" s="1">
        <v>35</v>
      </c>
      <c r="B36" s="37">
        <v>-9.76</v>
      </c>
      <c r="C36" s="38"/>
      <c r="D36" s="38"/>
      <c r="E36" s="39">
        <v>-344.17</v>
      </c>
      <c r="F36" s="38"/>
      <c r="G36" s="38"/>
      <c r="H36" s="40">
        <v>1.21</v>
      </c>
      <c r="I36" s="17">
        <v>35</v>
      </c>
      <c r="J36" s="40">
        <v>3.89</v>
      </c>
      <c r="K36" s="41"/>
      <c r="L36" s="41"/>
      <c r="M36" s="41"/>
      <c r="N36" s="40">
        <v>30</v>
      </c>
      <c r="O36" s="13">
        <v>35</v>
      </c>
      <c r="P36" s="22"/>
      <c r="Q36" s="22"/>
      <c r="R36" s="23"/>
      <c r="S36" s="23"/>
      <c r="T36" s="23"/>
      <c r="U36" s="23"/>
      <c r="V36" s="13"/>
      <c r="W36" s="2"/>
      <c r="X36" s="2"/>
      <c r="Y36" s="2"/>
      <c r="Z36" s="2"/>
      <c r="AA36" s="2"/>
      <c r="AB36" s="3"/>
      <c r="AC36" s="2"/>
      <c r="AD36" s="2"/>
      <c r="AE36" s="2"/>
      <c r="AF36" s="2"/>
      <c r="AG36" s="2"/>
    </row>
    <row r="37" spans="1:33" s="4" customFormat="1" ht="13.5" thickBot="1">
      <c r="A37" s="1">
        <v>36</v>
      </c>
      <c r="B37" s="37">
        <v>-9.72</v>
      </c>
      <c r="C37" s="38"/>
      <c r="D37" s="38"/>
      <c r="E37" s="39">
        <v>-343.17</v>
      </c>
      <c r="F37" s="38"/>
      <c r="G37" s="38"/>
      <c r="H37" s="40">
        <v>1.22</v>
      </c>
      <c r="I37" s="17">
        <v>36</v>
      </c>
      <c r="J37" s="40">
        <v>3.92</v>
      </c>
      <c r="K37" s="41"/>
      <c r="L37" s="41"/>
      <c r="M37" s="41"/>
      <c r="N37" s="40">
        <v>30.5</v>
      </c>
      <c r="O37" s="13">
        <v>36</v>
      </c>
      <c r="P37" s="22"/>
      <c r="Q37" s="22"/>
      <c r="R37" s="23"/>
      <c r="S37" s="22"/>
      <c r="T37" s="23"/>
      <c r="U37" s="22"/>
      <c r="V37" s="13"/>
      <c r="W37" s="2"/>
      <c r="X37" s="2"/>
      <c r="Y37" s="3"/>
      <c r="Z37" s="2"/>
      <c r="AA37" s="2"/>
      <c r="AB37" s="2"/>
      <c r="AC37" s="2"/>
      <c r="AD37" s="2"/>
      <c r="AE37" s="2"/>
      <c r="AF37" s="2"/>
      <c r="AG37" s="3"/>
    </row>
    <row r="38" spans="1:33" s="4" customFormat="1" ht="13.5" thickBot="1">
      <c r="A38" s="1">
        <v>37</v>
      </c>
      <c r="B38" s="37">
        <v>-9.68</v>
      </c>
      <c r="C38" s="38"/>
      <c r="D38" s="38"/>
      <c r="E38" s="39">
        <v>-342.36</v>
      </c>
      <c r="F38" s="38"/>
      <c r="G38" s="38"/>
      <c r="H38" s="40">
        <v>1.23</v>
      </c>
      <c r="I38" s="17">
        <v>37</v>
      </c>
      <c r="J38" s="40">
        <v>3.95</v>
      </c>
      <c r="K38" s="41"/>
      <c r="L38" s="41"/>
      <c r="M38" s="41"/>
      <c r="N38" s="40">
        <v>31</v>
      </c>
      <c r="O38" s="13">
        <v>37</v>
      </c>
      <c r="P38" s="22"/>
      <c r="Q38" s="23"/>
      <c r="R38" s="22"/>
      <c r="S38" s="23"/>
      <c r="T38" s="23"/>
      <c r="U38" s="23"/>
      <c r="V38" s="13"/>
      <c r="W38" s="2"/>
      <c r="X38" s="2"/>
      <c r="Y38" s="2"/>
      <c r="Z38" s="2"/>
      <c r="AA38" s="2"/>
      <c r="AB38" s="3"/>
      <c r="AC38" s="2"/>
      <c r="AD38" s="2"/>
      <c r="AE38" s="2"/>
      <c r="AF38" s="2"/>
      <c r="AG38" s="2"/>
    </row>
    <row r="39" spans="1:33" s="4" customFormat="1" ht="13.5" thickBot="1">
      <c r="A39" s="1">
        <v>38</v>
      </c>
      <c r="B39" s="37">
        <v>-9.64</v>
      </c>
      <c r="C39" s="38"/>
      <c r="D39" s="38"/>
      <c r="E39" s="39">
        <v>-341.55</v>
      </c>
      <c r="F39" s="38"/>
      <c r="G39" s="38"/>
      <c r="H39" s="40">
        <v>1.24</v>
      </c>
      <c r="I39" s="17">
        <v>38</v>
      </c>
      <c r="J39" s="40">
        <v>3.98</v>
      </c>
      <c r="K39" s="41"/>
      <c r="L39" s="41"/>
      <c r="M39" s="41"/>
      <c r="N39" s="40">
        <v>31.5</v>
      </c>
      <c r="O39" s="13">
        <v>38</v>
      </c>
      <c r="P39" s="22"/>
      <c r="Q39" s="22"/>
      <c r="R39" s="23"/>
      <c r="S39" s="22"/>
      <c r="T39" s="23"/>
      <c r="U39" s="23"/>
      <c r="V39" s="13"/>
      <c r="W39" s="2"/>
      <c r="X39" s="2"/>
      <c r="Y39" s="3"/>
      <c r="Z39" s="2"/>
      <c r="AA39" s="2"/>
      <c r="AB39" s="2"/>
      <c r="AC39" s="2"/>
      <c r="AD39" s="2"/>
      <c r="AE39" s="2"/>
      <c r="AF39" s="2"/>
      <c r="AG39" s="2"/>
    </row>
    <row r="40" spans="1:33" s="4" customFormat="1" ht="13.5" thickBot="1">
      <c r="A40" s="1">
        <v>39</v>
      </c>
      <c r="B40" s="37">
        <v>-9.62</v>
      </c>
      <c r="C40" s="38"/>
      <c r="D40" s="38"/>
      <c r="E40" s="39">
        <v>-340.74</v>
      </c>
      <c r="F40" s="38"/>
      <c r="G40" s="38"/>
      <c r="H40" s="40"/>
      <c r="I40" s="17">
        <v>39</v>
      </c>
      <c r="J40" s="40">
        <v>4.01</v>
      </c>
      <c r="K40" s="41"/>
      <c r="L40" s="41"/>
      <c r="M40" s="41"/>
      <c r="N40" s="40">
        <v>32</v>
      </c>
      <c r="O40" s="13">
        <v>39</v>
      </c>
      <c r="P40" s="22"/>
      <c r="Q40" s="22"/>
      <c r="R40" s="26"/>
      <c r="S40" s="26"/>
      <c r="T40" s="26"/>
      <c r="U40" s="23"/>
      <c r="V40" s="14"/>
      <c r="W40" s="7"/>
      <c r="X40" s="7"/>
      <c r="Y40" s="7"/>
      <c r="Z40" s="7"/>
      <c r="AA40" s="7"/>
      <c r="AB40" s="3"/>
      <c r="AC40" s="7"/>
      <c r="AD40" s="7"/>
      <c r="AE40" s="7"/>
      <c r="AF40" s="7"/>
      <c r="AG40" s="3"/>
    </row>
    <row r="41" spans="1:33" s="4" customFormat="1" ht="13.5" thickBot="1">
      <c r="A41" s="1">
        <v>40</v>
      </c>
      <c r="B41" s="37">
        <v>-9.58</v>
      </c>
      <c r="C41" s="38"/>
      <c r="D41" s="38"/>
      <c r="E41" s="39">
        <v>-339.93</v>
      </c>
      <c r="F41" s="38"/>
      <c r="G41" s="38"/>
      <c r="H41" s="40">
        <v>1.25</v>
      </c>
      <c r="I41" s="17">
        <v>40</v>
      </c>
      <c r="J41" s="40">
        <v>4.04</v>
      </c>
      <c r="K41" s="41"/>
      <c r="L41" s="41"/>
      <c r="M41" s="41"/>
      <c r="N41" s="40">
        <v>32.5</v>
      </c>
      <c r="O41" s="13">
        <v>40</v>
      </c>
      <c r="P41" s="22"/>
      <c r="Q41" s="22"/>
      <c r="R41" s="23"/>
      <c r="S41" s="22"/>
      <c r="T41" s="23"/>
      <c r="U41" s="22"/>
      <c r="V41" s="13"/>
      <c r="W41" s="2"/>
      <c r="X41" s="2"/>
      <c r="Y41" s="3"/>
      <c r="Z41" s="2"/>
      <c r="AA41" s="2"/>
      <c r="AB41" s="2"/>
      <c r="AC41" s="2"/>
      <c r="AD41" s="2"/>
      <c r="AE41" s="2"/>
      <c r="AF41" s="2"/>
      <c r="AG41" s="2"/>
    </row>
    <row r="42" spans="1:55" ht="13.5" thickBot="1">
      <c r="A42" s="1">
        <v>41</v>
      </c>
      <c r="B42" s="37">
        <v>-9.54</v>
      </c>
      <c r="C42" s="38"/>
      <c r="D42" s="38"/>
      <c r="E42" s="39">
        <v>-339.13</v>
      </c>
      <c r="F42" s="38"/>
      <c r="G42" s="38"/>
      <c r="H42" s="40">
        <v>1.26</v>
      </c>
      <c r="I42" s="17">
        <v>41</v>
      </c>
      <c r="J42" s="40">
        <v>4.07</v>
      </c>
      <c r="K42" s="41"/>
      <c r="L42" s="41"/>
      <c r="M42" s="41"/>
      <c r="N42" s="40">
        <v>33</v>
      </c>
      <c r="O42" s="13">
        <v>41</v>
      </c>
      <c r="P42" s="23"/>
      <c r="Q42" s="23"/>
      <c r="R42" s="22"/>
      <c r="S42" s="22"/>
      <c r="T42" s="22"/>
      <c r="U42" s="23"/>
      <c r="V42" s="13"/>
      <c r="W42" s="2"/>
      <c r="X42" s="2"/>
      <c r="Y42" s="3"/>
      <c r="Z42" s="2"/>
      <c r="AA42" s="3"/>
      <c r="AB42" s="3"/>
      <c r="AC42" s="2"/>
      <c r="AD42" s="2"/>
      <c r="AE42" s="2"/>
      <c r="AF42" s="2"/>
      <c r="AG42" s="3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3.5" thickBot="1">
      <c r="A43" s="1">
        <v>42</v>
      </c>
      <c r="B43" s="37">
        <v>-9.5</v>
      </c>
      <c r="C43" s="38"/>
      <c r="D43" s="38"/>
      <c r="E43" s="39">
        <v>-338.33</v>
      </c>
      <c r="F43" s="38"/>
      <c r="G43" s="38"/>
      <c r="H43" s="40">
        <v>1.27</v>
      </c>
      <c r="I43" s="17">
        <v>42</v>
      </c>
      <c r="J43" s="40">
        <v>4.1</v>
      </c>
      <c r="K43" s="41"/>
      <c r="L43" s="41"/>
      <c r="M43" s="41"/>
      <c r="N43" s="40">
        <v>33.5</v>
      </c>
      <c r="O43" s="13">
        <v>42</v>
      </c>
      <c r="P43" s="22"/>
      <c r="Q43" s="22"/>
      <c r="R43" s="23"/>
      <c r="S43" s="23"/>
      <c r="T43" s="23"/>
      <c r="U43" s="23"/>
      <c r="V43" s="1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3.5" thickBot="1">
      <c r="A44" s="1">
        <v>43</v>
      </c>
      <c r="B44" s="37">
        <v>-9.46</v>
      </c>
      <c r="C44" s="38"/>
      <c r="D44" s="38"/>
      <c r="E44" s="39">
        <v>-337.53</v>
      </c>
      <c r="F44" s="38"/>
      <c r="G44" s="38"/>
      <c r="H44" s="40">
        <v>1.28</v>
      </c>
      <c r="I44" s="17">
        <v>43</v>
      </c>
      <c r="J44" s="40">
        <v>4.13</v>
      </c>
      <c r="K44" s="41"/>
      <c r="L44" s="41"/>
      <c r="M44" s="41"/>
      <c r="N44" s="40">
        <v>34</v>
      </c>
      <c r="O44" s="13">
        <v>43</v>
      </c>
      <c r="P44" s="22"/>
      <c r="Q44" s="22"/>
      <c r="R44" s="23"/>
      <c r="S44" s="22"/>
      <c r="T44" s="23"/>
      <c r="U44" s="23"/>
      <c r="V44" s="13"/>
      <c r="W44" s="2"/>
      <c r="X44" s="2"/>
      <c r="Y44" s="3"/>
      <c r="Z44" s="2"/>
      <c r="AA44" s="2"/>
      <c r="AB44" s="3"/>
      <c r="AC44" s="2"/>
      <c r="AD44" s="2"/>
      <c r="AE44" s="2"/>
      <c r="AF44" s="2"/>
      <c r="AG44" s="2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3.5" thickBot="1">
      <c r="A45" s="1">
        <v>44</v>
      </c>
      <c r="B45" s="37">
        <v>-9.43</v>
      </c>
      <c r="C45" s="38"/>
      <c r="D45" s="38"/>
      <c r="E45" s="39">
        <v>-336.73</v>
      </c>
      <c r="F45" s="38"/>
      <c r="G45" s="38"/>
      <c r="H45" s="40"/>
      <c r="I45" s="17">
        <v>44</v>
      </c>
      <c r="J45" s="40">
        <v>4.16</v>
      </c>
      <c r="K45" s="41"/>
      <c r="L45" s="41"/>
      <c r="M45" s="41"/>
      <c r="N45" s="40">
        <v>34.5</v>
      </c>
      <c r="O45" s="13">
        <v>44</v>
      </c>
      <c r="P45" s="22"/>
      <c r="Q45" s="22"/>
      <c r="R45" s="22"/>
      <c r="S45" s="23"/>
      <c r="T45" s="23"/>
      <c r="U45" s="22"/>
      <c r="V45" s="1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3.5" thickBot="1">
      <c r="A46" s="1">
        <v>45</v>
      </c>
      <c r="B46" s="37">
        <v>-9.4</v>
      </c>
      <c r="C46" s="38"/>
      <c r="D46" s="38"/>
      <c r="E46" s="39">
        <v>-335.93</v>
      </c>
      <c r="F46" s="38"/>
      <c r="G46" s="38"/>
      <c r="H46" s="40">
        <v>1.29</v>
      </c>
      <c r="I46" s="17">
        <v>45</v>
      </c>
      <c r="J46" s="40">
        <v>4.19</v>
      </c>
      <c r="K46" s="41"/>
      <c r="L46" s="41"/>
      <c r="M46" s="41"/>
      <c r="N46" s="40">
        <v>35</v>
      </c>
      <c r="O46" s="13">
        <v>45</v>
      </c>
      <c r="P46" s="22"/>
      <c r="Q46" s="23"/>
      <c r="R46" s="23"/>
      <c r="S46" s="22"/>
      <c r="T46" s="23"/>
      <c r="U46" s="23"/>
      <c r="V46" s="13"/>
      <c r="W46" s="2"/>
      <c r="X46" s="2"/>
      <c r="Y46" s="3"/>
      <c r="Z46" s="2"/>
      <c r="AA46" s="2"/>
      <c r="AB46" s="3"/>
      <c r="AC46" s="2"/>
      <c r="AD46" s="2"/>
      <c r="AE46" s="2"/>
      <c r="AF46" s="2"/>
      <c r="AG46" s="2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ht="13.5" thickBot="1">
      <c r="A47" s="1">
        <v>46</v>
      </c>
      <c r="B47" s="37">
        <v>-9.38</v>
      </c>
      <c r="C47" s="38"/>
      <c r="D47" s="38"/>
      <c r="E47" s="39">
        <v>-335.13</v>
      </c>
      <c r="F47" s="38"/>
      <c r="G47" s="38"/>
      <c r="H47" s="40">
        <v>1.3</v>
      </c>
      <c r="I47" s="17">
        <v>46</v>
      </c>
      <c r="J47" s="40">
        <v>4.22</v>
      </c>
      <c r="K47" s="41"/>
      <c r="L47" s="41"/>
      <c r="M47" s="41"/>
      <c r="N47" s="40">
        <v>35.5</v>
      </c>
      <c r="O47" s="13">
        <v>46</v>
      </c>
      <c r="P47" s="22"/>
      <c r="Q47" s="22"/>
      <c r="R47" s="23"/>
      <c r="S47" s="23"/>
      <c r="T47" s="23"/>
      <c r="U47" s="23"/>
      <c r="V47" s="1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ht="13.5" thickBot="1">
      <c r="A48" s="1">
        <v>47</v>
      </c>
      <c r="B48" s="37">
        <v>-9.35</v>
      </c>
      <c r="C48" s="38"/>
      <c r="D48" s="38"/>
      <c r="E48" s="39">
        <v>-334.33</v>
      </c>
      <c r="F48" s="38"/>
      <c r="G48" s="38"/>
      <c r="H48" s="40">
        <v>1.31</v>
      </c>
      <c r="I48" s="17">
        <v>47</v>
      </c>
      <c r="J48" s="40">
        <v>4.25</v>
      </c>
      <c r="K48" s="41"/>
      <c r="L48" s="41"/>
      <c r="M48" s="41"/>
      <c r="N48" s="40">
        <v>36</v>
      </c>
      <c r="O48" s="13">
        <v>47</v>
      </c>
      <c r="P48" s="22"/>
      <c r="Q48" s="22"/>
      <c r="R48" s="23"/>
      <c r="S48" s="22"/>
      <c r="T48" s="23"/>
      <c r="U48" s="23"/>
      <c r="V48" s="13"/>
      <c r="W48" s="2"/>
      <c r="X48" s="2"/>
      <c r="Y48" s="3"/>
      <c r="Z48" s="2"/>
      <c r="AA48" s="2"/>
      <c r="AB48" s="3"/>
      <c r="AC48" s="2"/>
      <c r="AD48" s="2"/>
      <c r="AE48" s="2"/>
      <c r="AF48" s="2"/>
      <c r="AG48" s="2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13.5" thickBot="1">
      <c r="A49" s="1">
        <v>48</v>
      </c>
      <c r="B49" s="37">
        <v>-9.32</v>
      </c>
      <c r="C49" s="38"/>
      <c r="D49" s="38"/>
      <c r="E49" s="39">
        <v>-333.53</v>
      </c>
      <c r="F49" s="38"/>
      <c r="G49" s="38"/>
      <c r="H49" s="40"/>
      <c r="I49" s="17">
        <v>48</v>
      </c>
      <c r="J49" s="40">
        <v>4.28</v>
      </c>
      <c r="K49" s="41"/>
      <c r="L49" s="41"/>
      <c r="M49" s="41"/>
      <c r="N49" s="40">
        <v>36.5</v>
      </c>
      <c r="O49" s="13">
        <v>48</v>
      </c>
      <c r="P49" s="22"/>
      <c r="Q49" s="22"/>
      <c r="R49" s="22"/>
      <c r="S49" s="23"/>
      <c r="T49" s="23"/>
      <c r="U49" s="23"/>
      <c r="V49" s="13"/>
      <c r="W49" s="2"/>
      <c r="X49" s="2"/>
      <c r="Y49" s="2"/>
      <c r="Z49" s="2"/>
      <c r="AA49" s="2"/>
      <c r="AB49" s="3"/>
      <c r="AC49" s="2"/>
      <c r="AD49" s="2"/>
      <c r="AE49" s="2"/>
      <c r="AF49" s="2"/>
      <c r="AG49" s="2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3.5" thickBot="1">
      <c r="A50" s="1">
        <v>49</v>
      </c>
      <c r="B50" s="37">
        <v>-9.29</v>
      </c>
      <c r="C50" s="38"/>
      <c r="D50" s="38"/>
      <c r="E50" s="39">
        <v>-332.73</v>
      </c>
      <c r="F50" s="38"/>
      <c r="G50" s="38"/>
      <c r="H50" s="40">
        <v>1.32</v>
      </c>
      <c r="I50" s="17">
        <v>49</v>
      </c>
      <c r="J50" s="40">
        <v>4.31</v>
      </c>
      <c r="K50" s="41"/>
      <c r="L50" s="41"/>
      <c r="M50" s="41"/>
      <c r="N50" s="40">
        <v>37</v>
      </c>
      <c r="O50" s="13">
        <v>49</v>
      </c>
      <c r="P50" s="23"/>
      <c r="Q50" s="22"/>
      <c r="R50" s="23"/>
      <c r="S50" s="22"/>
      <c r="T50" s="23"/>
      <c r="U50" s="22"/>
      <c r="V50" s="13"/>
      <c r="W50" s="2"/>
      <c r="X50" s="2"/>
      <c r="Y50" s="3"/>
      <c r="Z50" s="2"/>
      <c r="AA50" s="2"/>
      <c r="AB50" s="2"/>
      <c r="AC50" s="2"/>
      <c r="AD50" s="2"/>
      <c r="AE50" s="2"/>
      <c r="AF50" s="2"/>
      <c r="AG50" s="3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ht="13.5" thickBot="1">
      <c r="A51" s="1">
        <v>50</v>
      </c>
      <c r="B51" s="37">
        <v>-9.26</v>
      </c>
      <c r="C51" s="38"/>
      <c r="D51" s="38"/>
      <c r="E51" s="39">
        <v>-331.93</v>
      </c>
      <c r="F51" s="38"/>
      <c r="G51" s="38"/>
      <c r="H51" s="40">
        <v>1.33</v>
      </c>
      <c r="I51" s="17">
        <v>50</v>
      </c>
      <c r="J51" s="40">
        <v>4.34</v>
      </c>
      <c r="K51" s="41"/>
      <c r="L51" s="41"/>
      <c r="M51" s="41"/>
      <c r="N51" s="40">
        <v>37.5</v>
      </c>
      <c r="O51" s="13">
        <v>50</v>
      </c>
      <c r="P51" s="22"/>
      <c r="Q51" s="23"/>
      <c r="R51" s="23"/>
      <c r="S51" s="22"/>
      <c r="T51" s="23"/>
      <c r="U51" s="23"/>
      <c r="V51" s="13"/>
      <c r="W51" s="2"/>
      <c r="X51" s="2"/>
      <c r="Y51" s="3"/>
      <c r="Z51" s="2"/>
      <c r="AA51" s="2"/>
      <c r="AB51" s="3"/>
      <c r="AC51" s="2"/>
      <c r="AD51" s="2"/>
      <c r="AE51" s="2"/>
      <c r="AF51" s="2"/>
      <c r="AG51" s="2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3.5" thickBot="1">
      <c r="A52" s="1">
        <v>51</v>
      </c>
      <c r="B52" s="37">
        <v>-9.24</v>
      </c>
      <c r="C52" s="38"/>
      <c r="D52" s="38"/>
      <c r="E52" s="39">
        <v>-331.13</v>
      </c>
      <c r="F52" s="38"/>
      <c r="G52" s="38"/>
      <c r="H52" s="40">
        <v>1.34</v>
      </c>
      <c r="I52" s="17">
        <v>51</v>
      </c>
      <c r="J52" s="40">
        <v>4.37</v>
      </c>
      <c r="K52" s="41"/>
      <c r="L52" s="41"/>
      <c r="M52" s="41"/>
      <c r="N52" s="40">
        <v>38</v>
      </c>
      <c r="O52" s="13">
        <v>51</v>
      </c>
      <c r="P52" s="22"/>
      <c r="Q52" s="22"/>
      <c r="R52" s="22"/>
      <c r="S52" s="23"/>
      <c r="T52" s="23"/>
      <c r="U52" s="23"/>
      <c r="V52" s="1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3.5" thickBot="1">
      <c r="A53" s="1">
        <v>52</v>
      </c>
      <c r="B53" s="37">
        <v>-9.21</v>
      </c>
      <c r="C53" s="38"/>
      <c r="D53" s="38"/>
      <c r="E53" s="39">
        <v>-330.33</v>
      </c>
      <c r="F53" s="38"/>
      <c r="G53" s="38"/>
      <c r="H53" s="40"/>
      <c r="I53" s="17">
        <v>52</v>
      </c>
      <c r="J53" s="40">
        <v>4.4</v>
      </c>
      <c r="K53" s="41"/>
      <c r="L53" s="41"/>
      <c r="M53" s="41"/>
      <c r="N53" s="40">
        <v>38.5</v>
      </c>
      <c r="O53" s="13">
        <v>52</v>
      </c>
      <c r="P53" s="22"/>
      <c r="Q53" s="22"/>
      <c r="R53" s="22"/>
      <c r="S53" s="22"/>
      <c r="T53" s="23"/>
      <c r="U53" s="22"/>
      <c r="V53" s="13"/>
      <c r="W53" s="2"/>
      <c r="X53" s="2"/>
      <c r="Y53" s="3"/>
      <c r="Z53" s="2"/>
      <c r="AA53" s="2"/>
      <c r="AB53" s="3"/>
      <c r="AC53" s="2"/>
      <c r="AD53" s="2"/>
      <c r="AE53" s="2"/>
      <c r="AF53" s="2"/>
      <c r="AG53" s="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3.5" thickBot="1">
      <c r="A54" s="1">
        <v>53</v>
      </c>
      <c r="B54" s="37">
        <v>-9.18</v>
      </c>
      <c r="C54" s="38"/>
      <c r="D54" s="38"/>
      <c r="E54" s="39">
        <v>-329.53</v>
      </c>
      <c r="F54" s="38"/>
      <c r="G54" s="38"/>
      <c r="H54" s="40">
        <v>1.35</v>
      </c>
      <c r="I54" s="17">
        <v>53</v>
      </c>
      <c r="J54" s="40">
        <v>4.43</v>
      </c>
      <c r="K54" s="41"/>
      <c r="L54" s="41"/>
      <c r="M54" s="41"/>
      <c r="N54" s="40">
        <v>39</v>
      </c>
      <c r="O54" s="13">
        <v>53</v>
      </c>
      <c r="P54" s="22"/>
      <c r="Q54" s="22"/>
      <c r="R54" s="23"/>
      <c r="S54" s="23"/>
      <c r="T54" s="23"/>
      <c r="U54" s="23"/>
      <c r="V54" s="13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3.5" thickBot="1">
      <c r="A55" s="1">
        <v>54</v>
      </c>
      <c r="B55" s="37">
        <v>-9.15</v>
      </c>
      <c r="C55" s="38"/>
      <c r="D55" s="38"/>
      <c r="E55" s="39">
        <v>-328.73</v>
      </c>
      <c r="F55" s="38"/>
      <c r="G55" s="38"/>
      <c r="H55" s="40">
        <v>1.36</v>
      </c>
      <c r="I55" s="17">
        <v>54</v>
      </c>
      <c r="J55" s="40">
        <v>4.46</v>
      </c>
      <c r="K55" s="41"/>
      <c r="L55" s="41"/>
      <c r="M55" s="41"/>
      <c r="N55" s="40">
        <v>39.5</v>
      </c>
      <c r="O55" s="13">
        <v>54</v>
      </c>
      <c r="P55" s="22"/>
      <c r="Q55" s="23"/>
      <c r="R55" s="23"/>
      <c r="S55" s="22"/>
      <c r="T55" s="23"/>
      <c r="U55" s="23"/>
      <c r="V55" s="13"/>
      <c r="W55" s="2"/>
      <c r="X55" s="2"/>
      <c r="Y55" s="3"/>
      <c r="Z55" s="2"/>
      <c r="AA55" s="2"/>
      <c r="AB55" s="3"/>
      <c r="AC55" s="2"/>
      <c r="AD55" s="2"/>
      <c r="AE55" s="2"/>
      <c r="AF55" s="2"/>
      <c r="AG55" s="3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3.5" thickBot="1">
      <c r="A56" s="1">
        <v>55</v>
      </c>
      <c r="B56" s="37">
        <v>-9.12</v>
      </c>
      <c r="C56" s="38"/>
      <c r="D56" s="38"/>
      <c r="E56" s="39">
        <v>-327.93</v>
      </c>
      <c r="F56" s="38"/>
      <c r="G56" s="38"/>
      <c r="H56" s="40"/>
      <c r="I56" s="17">
        <v>55</v>
      </c>
      <c r="J56" s="40">
        <v>4.49</v>
      </c>
      <c r="K56" s="41"/>
      <c r="L56" s="41"/>
      <c r="M56" s="41"/>
      <c r="N56" s="40">
        <v>40</v>
      </c>
      <c r="O56" s="13">
        <v>55</v>
      </c>
      <c r="P56" s="22"/>
      <c r="Q56" s="22"/>
      <c r="R56" s="23"/>
      <c r="S56" s="23"/>
      <c r="T56" s="23"/>
      <c r="U56" s="23"/>
      <c r="V56" s="1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3.5" thickBot="1">
      <c r="A57" s="1">
        <v>56</v>
      </c>
      <c r="B57" s="37">
        <v>-9.1</v>
      </c>
      <c r="C57" s="38"/>
      <c r="D57" s="38"/>
      <c r="E57" s="39">
        <v>-327.13</v>
      </c>
      <c r="F57" s="38"/>
      <c r="G57" s="38"/>
      <c r="H57" s="40">
        <v>1.37</v>
      </c>
      <c r="I57" s="17">
        <v>56</v>
      </c>
      <c r="J57" s="40">
        <v>4.52</v>
      </c>
      <c r="K57" s="41"/>
      <c r="L57" s="41"/>
      <c r="M57" s="41"/>
      <c r="N57" s="40">
        <v>40.5</v>
      </c>
      <c r="O57" s="13">
        <v>56</v>
      </c>
      <c r="P57" s="22"/>
      <c r="Q57" s="22"/>
      <c r="R57" s="22"/>
      <c r="S57" s="22"/>
      <c r="T57" s="23"/>
      <c r="U57" s="22"/>
      <c r="V57" s="13"/>
      <c r="W57" s="2"/>
      <c r="X57" s="2"/>
      <c r="Y57" s="3"/>
      <c r="Z57" s="2"/>
      <c r="AA57" s="2"/>
      <c r="AB57" s="3"/>
      <c r="AC57" s="2"/>
      <c r="AD57" s="2"/>
      <c r="AE57" s="2"/>
      <c r="AF57" s="2"/>
      <c r="AG57" s="2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3.5" thickBot="1">
      <c r="A58" s="1">
        <v>57</v>
      </c>
      <c r="B58" s="37">
        <v>-9.07</v>
      </c>
      <c r="C58" s="38"/>
      <c r="D58" s="38"/>
      <c r="E58" s="39">
        <v>-326.33</v>
      </c>
      <c r="F58" s="38"/>
      <c r="G58" s="38"/>
      <c r="H58" s="40">
        <v>1.38</v>
      </c>
      <c r="I58" s="17">
        <v>57</v>
      </c>
      <c r="J58" s="40">
        <v>4.55</v>
      </c>
      <c r="K58" s="41"/>
      <c r="L58" s="41"/>
      <c r="M58" s="41"/>
      <c r="N58" s="40">
        <v>41</v>
      </c>
      <c r="O58" s="13">
        <v>57</v>
      </c>
      <c r="P58" s="22"/>
      <c r="Q58" s="22"/>
      <c r="R58" s="23"/>
      <c r="S58" s="23"/>
      <c r="T58" s="23"/>
      <c r="U58" s="23"/>
      <c r="V58" s="13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3.5" thickBot="1">
      <c r="A59" s="1">
        <v>58</v>
      </c>
      <c r="B59" s="37">
        <v>-9.04</v>
      </c>
      <c r="C59" s="38"/>
      <c r="D59" s="38"/>
      <c r="E59" s="39">
        <v>-325.53</v>
      </c>
      <c r="F59" s="38"/>
      <c r="G59" s="38"/>
      <c r="H59" s="40"/>
      <c r="I59" s="17">
        <v>58</v>
      </c>
      <c r="J59" s="40">
        <v>4.58</v>
      </c>
      <c r="K59" s="41"/>
      <c r="L59" s="41"/>
      <c r="M59" s="41"/>
      <c r="N59" s="40">
        <v>41.5</v>
      </c>
      <c r="O59" s="13">
        <v>58</v>
      </c>
      <c r="P59" s="23"/>
      <c r="Q59" s="23"/>
      <c r="R59" s="23"/>
      <c r="S59" s="22"/>
      <c r="T59" s="23"/>
      <c r="U59" s="23"/>
      <c r="V59" s="13"/>
      <c r="W59" s="2"/>
      <c r="X59" s="2"/>
      <c r="Y59" s="3"/>
      <c r="Z59" s="2"/>
      <c r="AA59" s="2"/>
      <c r="AB59" s="3"/>
      <c r="AC59" s="2"/>
      <c r="AD59" s="2"/>
      <c r="AE59" s="2"/>
      <c r="AF59" s="2"/>
      <c r="AG59" s="2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3.5" thickBot="1">
      <c r="A60" s="1">
        <v>59</v>
      </c>
      <c r="B60" s="37">
        <v>-9.01</v>
      </c>
      <c r="C60" s="38"/>
      <c r="D60" s="38"/>
      <c r="E60" s="39">
        <v>-324.73</v>
      </c>
      <c r="F60" s="38"/>
      <c r="G60" s="38"/>
      <c r="H60" s="40">
        <v>1.39</v>
      </c>
      <c r="I60" s="17">
        <v>59</v>
      </c>
      <c r="J60" s="40">
        <v>4.61</v>
      </c>
      <c r="K60" s="41"/>
      <c r="L60" s="41"/>
      <c r="M60" s="41"/>
      <c r="N60" s="40">
        <v>42</v>
      </c>
      <c r="O60" s="13">
        <v>59</v>
      </c>
      <c r="P60" s="22"/>
      <c r="Q60" s="22"/>
      <c r="R60" s="23"/>
      <c r="S60" s="23"/>
      <c r="T60" s="23"/>
      <c r="U60" s="23"/>
      <c r="V60" s="13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3.5" thickBot="1">
      <c r="A61" s="1">
        <v>60</v>
      </c>
      <c r="B61" s="37">
        <v>-8.98</v>
      </c>
      <c r="C61" s="38"/>
      <c r="D61" s="38"/>
      <c r="E61" s="39">
        <v>-323.93</v>
      </c>
      <c r="F61" s="38"/>
      <c r="G61" s="38"/>
      <c r="H61" s="40">
        <v>1.4</v>
      </c>
      <c r="I61" s="17">
        <v>60</v>
      </c>
      <c r="J61" s="40">
        <v>4.64</v>
      </c>
      <c r="K61" s="41"/>
      <c r="L61" s="41"/>
      <c r="M61" s="41"/>
      <c r="N61" s="40">
        <v>42.5</v>
      </c>
      <c r="O61" s="13">
        <v>60</v>
      </c>
      <c r="P61" s="22"/>
      <c r="Q61" s="22"/>
      <c r="R61" s="23"/>
      <c r="S61" s="22"/>
      <c r="T61" s="23"/>
      <c r="U61" s="22"/>
      <c r="V61" s="13"/>
      <c r="W61" s="2"/>
      <c r="X61" s="2"/>
      <c r="Y61" s="3"/>
      <c r="Z61" s="2"/>
      <c r="AA61" s="2"/>
      <c r="AB61" s="3"/>
      <c r="AC61" s="2"/>
      <c r="AD61" s="2"/>
      <c r="AE61" s="2"/>
      <c r="AF61" s="2"/>
      <c r="AG61" s="2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3.5" thickBot="1">
      <c r="A62" s="1">
        <v>61</v>
      </c>
      <c r="B62" s="37">
        <v>-8.96</v>
      </c>
      <c r="C62" s="38"/>
      <c r="D62" s="38"/>
      <c r="E62" s="39">
        <v>-323.13</v>
      </c>
      <c r="F62" s="38"/>
      <c r="G62" s="38"/>
      <c r="H62" s="40"/>
      <c r="I62" s="17">
        <v>61</v>
      </c>
      <c r="J62" s="40">
        <v>4.67</v>
      </c>
      <c r="K62" s="41"/>
      <c r="L62" s="41"/>
      <c r="M62" s="41"/>
      <c r="N62" s="40">
        <v>43</v>
      </c>
      <c r="O62" s="13">
        <v>61</v>
      </c>
      <c r="P62" s="22"/>
      <c r="Q62" s="22"/>
      <c r="R62" s="22"/>
      <c r="S62" s="23"/>
      <c r="T62" s="23"/>
      <c r="U62" s="23"/>
      <c r="V62" s="13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3.5" thickBot="1">
      <c r="A63" s="1">
        <v>62</v>
      </c>
      <c r="B63" s="37">
        <v>-8.93</v>
      </c>
      <c r="C63" s="38"/>
      <c r="D63" s="38"/>
      <c r="E63" s="39">
        <v>-322.33</v>
      </c>
      <c r="F63" s="38"/>
      <c r="G63" s="38"/>
      <c r="H63" s="40">
        <v>1.41</v>
      </c>
      <c r="I63" s="17">
        <v>62</v>
      </c>
      <c r="J63" s="40">
        <v>4.7</v>
      </c>
      <c r="K63" s="41"/>
      <c r="L63" s="41"/>
      <c r="M63" s="41"/>
      <c r="N63" s="40">
        <v>43.5</v>
      </c>
      <c r="O63" s="13">
        <v>62</v>
      </c>
      <c r="P63" s="22"/>
      <c r="Q63" s="23"/>
      <c r="R63" s="23"/>
      <c r="S63" s="22"/>
      <c r="T63" s="23"/>
      <c r="U63" s="23"/>
      <c r="V63" s="13"/>
      <c r="W63" s="2"/>
      <c r="X63" s="2"/>
      <c r="Y63" s="3"/>
      <c r="Z63" s="2"/>
      <c r="AA63" s="2"/>
      <c r="AB63" s="3"/>
      <c r="AC63" s="2"/>
      <c r="AD63" s="2"/>
      <c r="AE63" s="2"/>
      <c r="AF63" s="2"/>
      <c r="AG63" s="3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3.5" thickBot="1">
      <c r="A64" s="1">
        <v>63</v>
      </c>
      <c r="B64" s="37">
        <v>-8.9</v>
      </c>
      <c r="C64" s="38"/>
      <c r="D64" s="38"/>
      <c r="E64" s="39">
        <v>-321.53</v>
      </c>
      <c r="F64" s="38"/>
      <c r="G64" s="38"/>
      <c r="H64" s="40">
        <v>1.42</v>
      </c>
      <c r="I64" s="17">
        <v>63</v>
      </c>
      <c r="J64" s="40">
        <v>4.73</v>
      </c>
      <c r="K64" s="41"/>
      <c r="L64" s="41"/>
      <c r="M64" s="41"/>
      <c r="N64" s="40">
        <v>44</v>
      </c>
      <c r="O64" s="13">
        <v>63</v>
      </c>
      <c r="P64" s="22"/>
      <c r="Q64" s="22"/>
      <c r="R64" s="23"/>
      <c r="S64" s="22"/>
      <c r="T64" s="23"/>
      <c r="U64" s="22"/>
      <c r="V64" s="13"/>
      <c r="W64" s="2"/>
      <c r="X64" s="2"/>
      <c r="Y64" s="3"/>
      <c r="Z64" s="2"/>
      <c r="AA64" s="2"/>
      <c r="AB64" s="2"/>
      <c r="AC64" s="2"/>
      <c r="AD64" s="2"/>
      <c r="AE64" s="2"/>
      <c r="AF64" s="2"/>
      <c r="AG64" s="2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3.5" thickBot="1">
      <c r="A65" s="1">
        <v>64</v>
      </c>
      <c r="B65" s="37">
        <v>-8.87</v>
      </c>
      <c r="C65" s="38"/>
      <c r="D65" s="38"/>
      <c r="E65" s="39">
        <v>-320.73</v>
      </c>
      <c r="F65" s="38"/>
      <c r="G65" s="38"/>
      <c r="H65" s="40"/>
      <c r="I65" s="17">
        <v>64</v>
      </c>
      <c r="J65" s="40">
        <v>4.76</v>
      </c>
      <c r="K65" s="41"/>
      <c r="L65" s="41"/>
      <c r="M65" s="41"/>
      <c r="N65" s="40">
        <v>44.5</v>
      </c>
      <c r="O65" s="13">
        <v>64</v>
      </c>
      <c r="P65" s="22"/>
      <c r="Q65" s="22"/>
      <c r="R65" s="23"/>
      <c r="S65" s="23"/>
      <c r="T65" s="23"/>
      <c r="U65" s="23"/>
      <c r="V65" s="13"/>
      <c r="W65" s="2"/>
      <c r="X65" s="2"/>
      <c r="Y65" s="2"/>
      <c r="Z65" s="2"/>
      <c r="AA65" s="2"/>
      <c r="AB65" s="3"/>
      <c r="AC65" s="2"/>
      <c r="AD65" s="2"/>
      <c r="AE65" s="2"/>
      <c r="AF65" s="2"/>
      <c r="AG65" s="3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3.5" thickBot="1">
      <c r="A66" s="1">
        <v>65</v>
      </c>
      <c r="B66" s="37">
        <v>-8.84</v>
      </c>
      <c r="C66" s="38"/>
      <c r="D66" s="38"/>
      <c r="E66" s="39">
        <v>-319.93</v>
      </c>
      <c r="F66" s="38"/>
      <c r="G66" s="38"/>
      <c r="H66" s="40">
        <v>1.43</v>
      </c>
      <c r="I66" s="17">
        <v>65</v>
      </c>
      <c r="J66" s="40">
        <v>4.79</v>
      </c>
      <c r="K66" s="41"/>
      <c r="L66" s="41"/>
      <c r="M66" s="41"/>
      <c r="N66" s="40">
        <v>45</v>
      </c>
      <c r="O66" s="13">
        <v>65</v>
      </c>
      <c r="P66" s="23"/>
      <c r="Q66" s="22"/>
      <c r="R66" s="22"/>
      <c r="S66" s="22"/>
      <c r="T66" s="23"/>
      <c r="U66" s="23"/>
      <c r="V66" s="13"/>
      <c r="W66" s="2"/>
      <c r="X66" s="2"/>
      <c r="Y66" s="3"/>
      <c r="Z66" s="2"/>
      <c r="AA66" s="2"/>
      <c r="AB66" s="2"/>
      <c r="AC66" s="2"/>
      <c r="AD66" s="2"/>
      <c r="AE66" s="2"/>
      <c r="AF66" s="2"/>
      <c r="AG66" s="2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3.5" thickBot="1">
      <c r="A67" s="1">
        <v>66</v>
      </c>
      <c r="B67" s="37">
        <v>-8.81</v>
      </c>
      <c r="C67" s="38"/>
      <c r="D67" s="38"/>
      <c r="E67" s="39">
        <v>-319.13</v>
      </c>
      <c r="F67" s="38"/>
      <c r="G67" s="38"/>
      <c r="H67" s="40">
        <v>1.44</v>
      </c>
      <c r="I67" s="17">
        <v>66</v>
      </c>
      <c r="J67" s="40">
        <v>4.82</v>
      </c>
      <c r="K67" s="41"/>
      <c r="L67" s="41"/>
      <c r="M67" s="41"/>
      <c r="N67" s="40">
        <v>45.5</v>
      </c>
      <c r="O67" s="13">
        <v>66</v>
      </c>
      <c r="P67" s="22"/>
      <c r="Q67" s="23"/>
      <c r="R67" s="23"/>
      <c r="S67" s="23"/>
      <c r="T67" s="23"/>
      <c r="U67" s="23"/>
      <c r="V67" s="13"/>
      <c r="W67" s="2"/>
      <c r="X67" s="2"/>
      <c r="Y67" s="2"/>
      <c r="Z67" s="2"/>
      <c r="AA67" s="2"/>
      <c r="AB67" s="3"/>
      <c r="AC67" s="2"/>
      <c r="AD67" s="2"/>
      <c r="AE67" s="2"/>
      <c r="AF67" s="2"/>
      <c r="AG67" s="2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3.5" thickBot="1">
      <c r="A68" s="1">
        <v>67</v>
      </c>
      <c r="B68" s="37">
        <v>-8.78</v>
      </c>
      <c r="C68" s="38"/>
      <c r="D68" s="38"/>
      <c r="E68" s="39">
        <v>-318.33</v>
      </c>
      <c r="F68" s="38"/>
      <c r="G68" s="38"/>
      <c r="H68" s="40"/>
      <c r="I68" s="17">
        <v>67</v>
      </c>
      <c r="J68" s="40">
        <v>4.85</v>
      </c>
      <c r="K68" s="41"/>
      <c r="L68" s="41"/>
      <c r="M68" s="41"/>
      <c r="N68" s="40">
        <v>46</v>
      </c>
      <c r="O68" s="13">
        <v>67</v>
      </c>
      <c r="P68" s="22"/>
      <c r="Q68" s="22"/>
      <c r="R68" s="23"/>
      <c r="S68" s="22"/>
      <c r="T68" s="23"/>
      <c r="U68" s="22"/>
      <c r="V68" s="13"/>
      <c r="W68" s="2"/>
      <c r="X68" s="2"/>
      <c r="Y68" s="3"/>
      <c r="Z68" s="2"/>
      <c r="AA68" s="2"/>
      <c r="AB68" s="2"/>
      <c r="AC68" s="2"/>
      <c r="AD68" s="2"/>
      <c r="AE68" s="2"/>
      <c r="AF68" s="2"/>
      <c r="AG68" s="3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3.5" thickBot="1">
      <c r="A69" s="1">
        <v>68</v>
      </c>
      <c r="B69" s="37">
        <v>-8.75</v>
      </c>
      <c r="C69" s="38"/>
      <c r="D69" s="38"/>
      <c r="E69" s="39">
        <v>-317.53</v>
      </c>
      <c r="F69" s="38"/>
      <c r="G69" s="38"/>
      <c r="H69" s="40">
        <v>1.45</v>
      </c>
      <c r="I69" s="17">
        <v>68</v>
      </c>
      <c r="J69" s="40">
        <v>4.88</v>
      </c>
      <c r="K69" s="41"/>
      <c r="L69" s="41"/>
      <c r="M69" s="41"/>
      <c r="N69" s="40">
        <v>46.5</v>
      </c>
      <c r="O69" s="13">
        <v>68</v>
      </c>
      <c r="P69" s="22"/>
      <c r="Q69" s="22"/>
      <c r="R69" s="23"/>
      <c r="S69" s="23"/>
      <c r="T69" s="23"/>
      <c r="U69" s="23"/>
      <c r="V69" s="13"/>
      <c r="W69" s="2"/>
      <c r="X69" s="2"/>
      <c r="Y69" s="2"/>
      <c r="Z69" s="2"/>
      <c r="AA69" s="2"/>
      <c r="AB69" s="3"/>
      <c r="AC69" s="2"/>
      <c r="AD69" s="2"/>
      <c r="AE69" s="2"/>
      <c r="AF69" s="2"/>
      <c r="AG69" s="2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3.5" thickBot="1">
      <c r="A70" s="1">
        <v>69</v>
      </c>
      <c r="B70" s="37">
        <v>-8.72</v>
      </c>
      <c r="C70" s="38"/>
      <c r="D70" s="38"/>
      <c r="E70" s="39">
        <v>-316.73</v>
      </c>
      <c r="F70" s="38"/>
      <c r="G70" s="38"/>
      <c r="H70" s="40">
        <v>1.46</v>
      </c>
      <c r="I70" s="17">
        <v>69</v>
      </c>
      <c r="J70" s="40">
        <v>4.91</v>
      </c>
      <c r="K70" s="41"/>
      <c r="L70" s="41"/>
      <c r="M70" s="41"/>
      <c r="N70" s="40">
        <v>47</v>
      </c>
      <c r="O70" s="13">
        <v>69</v>
      </c>
      <c r="P70" s="22"/>
      <c r="Q70" s="22"/>
      <c r="R70" s="23"/>
      <c r="S70" s="22"/>
      <c r="T70" s="23"/>
      <c r="U70" s="23"/>
      <c r="V70" s="13"/>
      <c r="W70" s="2"/>
      <c r="X70" s="2"/>
      <c r="Y70" s="3"/>
      <c r="Z70" s="2"/>
      <c r="AA70" s="2"/>
      <c r="AB70" s="3"/>
      <c r="AC70" s="2"/>
      <c r="AD70" s="2"/>
      <c r="AE70" s="2"/>
      <c r="AF70" s="2"/>
      <c r="AG70" s="2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3.5" thickBot="1">
      <c r="A71" s="1">
        <v>70</v>
      </c>
      <c r="B71" s="37">
        <v>-8.69</v>
      </c>
      <c r="C71" s="42"/>
      <c r="D71" s="38"/>
      <c r="E71" s="39">
        <v>-315.94</v>
      </c>
      <c r="F71" s="38"/>
      <c r="G71" s="38"/>
      <c r="H71" s="40"/>
      <c r="I71" s="17">
        <v>70</v>
      </c>
      <c r="J71" s="40">
        <v>4.94</v>
      </c>
      <c r="K71" s="41"/>
      <c r="L71" s="41"/>
      <c r="M71" s="41"/>
      <c r="N71" s="40">
        <v>47.5</v>
      </c>
      <c r="O71" s="13">
        <v>70</v>
      </c>
      <c r="P71" s="22"/>
      <c r="Q71" s="23"/>
      <c r="R71" s="22"/>
      <c r="S71" s="23"/>
      <c r="T71" s="23"/>
      <c r="U71" s="22"/>
      <c r="V71" s="13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3.5" thickBot="1">
      <c r="A72" s="1">
        <v>71</v>
      </c>
      <c r="B72" s="37">
        <v>-8.67</v>
      </c>
      <c r="C72" s="38"/>
      <c r="D72" s="38"/>
      <c r="E72" s="39">
        <v>-315.3</v>
      </c>
      <c r="F72" s="38"/>
      <c r="G72" s="38"/>
      <c r="H72" s="40">
        <v>1.47</v>
      </c>
      <c r="I72" s="17">
        <v>71</v>
      </c>
      <c r="J72" s="40">
        <v>4.97</v>
      </c>
      <c r="K72" s="41"/>
      <c r="L72" s="41"/>
      <c r="M72" s="41"/>
      <c r="N72" s="40">
        <v>48</v>
      </c>
      <c r="O72" s="13">
        <v>71</v>
      </c>
      <c r="P72" s="22"/>
      <c r="Q72" s="22"/>
      <c r="R72" s="23"/>
      <c r="S72" s="22"/>
      <c r="T72" s="23"/>
      <c r="U72" s="23"/>
      <c r="V72" s="13"/>
      <c r="W72" s="2"/>
      <c r="X72" s="2"/>
      <c r="Y72" s="3"/>
      <c r="Z72" s="2"/>
      <c r="AA72" s="2"/>
      <c r="AB72" s="3"/>
      <c r="AC72" s="2"/>
      <c r="AD72" s="2"/>
      <c r="AE72" s="2"/>
      <c r="AF72" s="2"/>
      <c r="AG72" s="2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3.5" thickBot="1">
      <c r="A73" s="1">
        <v>72</v>
      </c>
      <c r="B73" s="37">
        <v>-8.64</v>
      </c>
      <c r="C73" s="38"/>
      <c r="D73" s="38"/>
      <c r="E73" s="39">
        <v>-314.66</v>
      </c>
      <c r="F73" s="38"/>
      <c r="G73" s="38"/>
      <c r="H73" s="40">
        <v>1.48</v>
      </c>
      <c r="I73" s="17">
        <v>72</v>
      </c>
      <c r="J73" s="40">
        <v>5</v>
      </c>
      <c r="K73" s="41"/>
      <c r="L73" s="41"/>
      <c r="M73" s="41"/>
      <c r="N73" s="40">
        <v>48.5</v>
      </c>
      <c r="O73" s="13">
        <v>72</v>
      </c>
      <c r="P73" s="22"/>
      <c r="Q73" s="22"/>
      <c r="R73" s="23"/>
      <c r="S73" s="23"/>
      <c r="T73" s="23"/>
      <c r="U73" s="23"/>
      <c r="V73" s="13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3.5" thickBot="1">
      <c r="A74" s="1">
        <v>73</v>
      </c>
      <c r="B74" s="37">
        <v>-8.61</v>
      </c>
      <c r="C74" s="38"/>
      <c r="D74" s="38"/>
      <c r="E74" s="39">
        <v>-314.02</v>
      </c>
      <c r="F74" s="38"/>
      <c r="G74" s="38"/>
      <c r="H74" s="40"/>
      <c r="I74" s="17">
        <v>73</v>
      </c>
      <c r="J74" s="40">
        <v>5.03</v>
      </c>
      <c r="K74" s="41"/>
      <c r="L74" s="41"/>
      <c r="M74" s="41"/>
      <c r="N74" s="40">
        <v>49</v>
      </c>
      <c r="O74" s="13">
        <v>73</v>
      </c>
      <c r="P74" s="23"/>
      <c r="Q74" s="22"/>
      <c r="R74" s="23"/>
      <c r="S74" s="22"/>
      <c r="T74" s="23"/>
      <c r="U74" s="22"/>
      <c r="V74" s="13"/>
      <c r="W74" s="2"/>
      <c r="X74" s="2"/>
      <c r="Y74" s="3"/>
      <c r="Z74" s="2"/>
      <c r="AA74" s="2"/>
      <c r="AB74" s="3"/>
      <c r="AC74" s="2"/>
      <c r="AD74" s="2"/>
      <c r="AE74" s="2"/>
      <c r="AF74" s="2"/>
      <c r="AG74" s="2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3.5" thickBot="1">
      <c r="A75" s="1">
        <v>74</v>
      </c>
      <c r="B75" s="37">
        <v>-8.58</v>
      </c>
      <c r="C75" s="38"/>
      <c r="D75" s="38"/>
      <c r="E75" s="39">
        <v>-313.38</v>
      </c>
      <c r="F75" s="38"/>
      <c r="G75" s="38"/>
      <c r="H75" s="40">
        <v>1.49</v>
      </c>
      <c r="I75" s="17">
        <v>74</v>
      </c>
      <c r="J75" s="40">
        <v>5.06</v>
      </c>
      <c r="K75" s="41"/>
      <c r="L75" s="41"/>
      <c r="M75" s="41"/>
      <c r="N75" s="40">
        <v>49.5</v>
      </c>
      <c r="O75" s="13">
        <v>74</v>
      </c>
      <c r="P75" s="22"/>
      <c r="Q75" s="23"/>
      <c r="R75" s="23"/>
      <c r="S75" s="23"/>
      <c r="T75" s="23"/>
      <c r="U75" s="23"/>
      <c r="V75" s="13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3.5" thickBot="1">
      <c r="A76" s="1">
        <v>75</v>
      </c>
      <c r="B76" s="37">
        <v>-8.56</v>
      </c>
      <c r="C76" s="38"/>
      <c r="D76" s="38"/>
      <c r="E76" s="39">
        <v>-312.74</v>
      </c>
      <c r="F76" s="38"/>
      <c r="G76" s="38"/>
      <c r="H76" s="40">
        <v>1.5</v>
      </c>
      <c r="I76" s="17">
        <v>75</v>
      </c>
      <c r="J76" s="40">
        <v>5.09</v>
      </c>
      <c r="K76" s="41"/>
      <c r="L76" s="41"/>
      <c r="M76" s="41"/>
      <c r="N76" s="40">
        <v>50</v>
      </c>
      <c r="O76" s="13">
        <v>75</v>
      </c>
      <c r="P76" s="22"/>
      <c r="Q76" s="22"/>
      <c r="R76" s="22"/>
      <c r="S76" s="22"/>
      <c r="T76" s="23"/>
      <c r="U76" s="23"/>
      <c r="V76" s="13"/>
      <c r="W76" s="2"/>
      <c r="X76" s="2"/>
      <c r="Y76" s="3"/>
      <c r="Z76" s="2"/>
      <c r="AA76" s="2"/>
      <c r="AB76" s="3"/>
      <c r="AC76" s="2"/>
      <c r="AD76" s="2"/>
      <c r="AE76" s="2"/>
      <c r="AF76" s="2"/>
      <c r="AG76" s="3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3.5" thickBot="1">
      <c r="A77" s="1">
        <v>76</v>
      </c>
      <c r="B77" s="37">
        <v>-8.53</v>
      </c>
      <c r="C77" s="38"/>
      <c r="D77" s="38"/>
      <c r="E77" s="39">
        <v>-312.1</v>
      </c>
      <c r="F77" s="38"/>
      <c r="G77" s="38"/>
      <c r="H77" s="40"/>
      <c r="I77" s="17">
        <v>76</v>
      </c>
      <c r="J77" s="40">
        <v>5.12</v>
      </c>
      <c r="K77" s="41"/>
      <c r="L77" s="41"/>
      <c r="M77" s="41"/>
      <c r="N77" s="40">
        <v>50.5</v>
      </c>
      <c r="O77" s="13">
        <v>76</v>
      </c>
      <c r="P77" s="22"/>
      <c r="Q77" s="22"/>
      <c r="R77" s="23"/>
      <c r="S77" s="23"/>
      <c r="T77" s="23"/>
      <c r="U77" s="23"/>
      <c r="V77" s="13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3.5" thickBot="1">
      <c r="A78" s="1">
        <v>77</v>
      </c>
      <c r="B78" s="37">
        <v>-8.5</v>
      </c>
      <c r="C78" s="38"/>
      <c r="D78" s="38"/>
      <c r="E78" s="39">
        <v>-311.46</v>
      </c>
      <c r="F78" s="38"/>
      <c r="G78" s="38"/>
      <c r="H78" s="40">
        <v>1.51</v>
      </c>
      <c r="I78" s="17">
        <v>77</v>
      </c>
      <c r="J78" s="40">
        <v>5.15</v>
      </c>
      <c r="K78" s="41"/>
      <c r="L78" s="41"/>
      <c r="M78" s="41"/>
      <c r="N78" s="40">
        <v>51</v>
      </c>
      <c r="O78" s="13">
        <v>77</v>
      </c>
      <c r="P78" s="22"/>
      <c r="Q78" s="23"/>
      <c r="R78" s="23"/>
      <c r="S78" s="22"/>
      <c r="T78" s="23"/>
      <c r="U78" s="22"/>
      <c r="V78" s="13"/>
      <c r="W78" s="2"/>
      <c r="X78" s="2"/>
      <c r="Y78" s="3"/>
      <c r="Z78" s="2"/>
      <c r="AA78" s="2"/>
      <c r="AB78" s="3"/>
      <c r="AC78" s="2"/>
      <c r="AD78" s="2"/>
      <c r="AE78" s="2"/>
      <c r="AF78" s="2"/>
      <c r="AG78" s="3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3.5" thickBot="1">
      <c r="A79" s="1">
        <v>78</v>
      </c>
      <c r="B79" s="37">
        <v>-8.47</v>
      </c>
      <c r="C79" s="38"/>
      <c r="D79" s="38"/>
      <c r="E79" s="39">
        <v>-310.82</v>
      </c>
      <c r="F79" s="38"/>
      <c r="G79" s="38"/>
      <c r="H79" s="40">
        <v>1.52</v>
      </c>
      <c r="I79" s="17">
        <v>78</v>
      </c>
      <c r="J79" s="40">
        <v>5.18</v>
      </c>
      <c r="K79" s="41"/>
      <c r="L79" s="41"/>
      <c r="M79" s="41"/>
      <c r="N79" s="40">
        <v>51.5</v>
      </c>
      <c r="O79" s="13">
        <v>78</v>
      </c>
      <c r="P79" s="22"/>
      <c r="Q79" s="22"/>
      <c r="R79" s="23"/>
      <c r="S79" s="23"/>
      <c r="T79" s="23"/>
      <c r="U79" s="23"/>
      <c r="V79" s="13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3.5" thickBot="1">
      <c r="A80" s="1">
        <v>79</v>
      </c>
      <c r="B80" s="37">
        <v>-8.49</v>
      </c>
      <c r="C80" s="38"/>
      <c r="D80" s="38"/>
      <c r="E80" s="39">
        <v>-310.18</v>
      </c>
      <c r="F80" s="38"/>
      <c r="G80" s="38"/>
      <c r="H80" s="40"/>
      <c r="I80" s="17">
        <v>79</v>
      </c>
      <c r="J80" s="40">
        <v>5.21</v>
      </c>
      <c r="K80" s="41"/>
      <c r="L80" s="41"/>
      <c r="M80" s="41"/>
      <c r="N80" s="40">
        <v>52</v>
      </c>
      <c r="O80" s="13">
        <v>79</v>
      </c>
      <c r="P80" s="22"/>
      <c r="Q80" s="22"/>
      <c r="R80" s="23"/>
      <c r="S80" s="22"/>
      <c r="T80" s="23"/>
      <c r="U80" s="23"/>
      <c r="V80" s="13"/>
      <c r="W80" s="2"/>
      <c r="X80" s="2"/>
      <c r="Y80" s="3"/>
      <c r="Z80" s="2"/>
      <c r="AA80" s="2"/>
      <c r="AB80" s="3"/>
      <c r="AC80" s="2"/>
      <c r="AD80" s="2"/>
      <c r="AE80" s="2"/>
      <c r="AF80" s="2"/>
      <c r="AG80" s="2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3.5" thickBot="1">
      <c r="A81" s="1">
        <v>80</v>
      </c>
      <c r="B81" s="37">
        <v>-8.46</v>
      </c>
      <c r="C81" s="38"/>
      <c r="D81" s="38"/>
      <c r="E81" s="39">
        <v>-309.54</v>
      </c>
      <c r="F81" s="38"/>
      <c r="G81" s="38"/>
      <c r="H81" s="40">
        <v>1.53</v>
      </c>
      <c r="I81" s="17">
        <v>80</v>
      </c>
      <c r="J81" s="40">
        <v>5.24</v>
      </c>
      <c r="K81" s="41"/>
      <c r="L81" s="41"/>
      <c r="M81" s="41"/>
      <c r="N81" s="40">
        <v>52.5</v>
      </c>
      <c r="O81" s="13">
        <v>80</v>
      </c>
      <c r="P81" s="23"/>
      <c r="Q81" s="22"/>
      <c r="R81" s="22"/>
      <c r="S81" s="23"/>
      <c r="T81" s="23"/>
      <c r="U81" s="22"/>
      <c r="V81" s="13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3.5" thickBot="1">
      <c r="A82" s="1">
        <v>81</v>
      </c>
      <c r="B82" s="37">
        <v>-8.43</v>
      </c>
      <c r="C82" s="38"/>
      <c r="D82" s="38"/>
      <c r="E82" s="39">
        <v>-308.9</v>
      </c>
      <c r="F82" s="38"/>
      <c r="G82" s="38"/>
      <c r="H82" s="40">
        <v>1.54</v>
      </c>
      <c r="I82" s="17">
        <v>81</v>
      </c>
      <c r="J82" s="40">
        <v>5.27</v>
      </c>
      <c r="K82" s="41"/>
      <c r="L82" s="41"/>
      <c r="M82" s="41"/>
      <c r="N82" s="40">
        <v>53</v>
      </c>
      <c r="O82" s="13">
        <v>81</v>
      </c>
      <c r="P82" s="22"/>
      <c r="Q82" s="23"/>
      <c r="R82" s="23"/>
      <c r="S82" s="22"/>
      <c r="T82" s="23"/>
      <c r="U82" s="23"/>
      <c r="V82" s="13"/>
      <c r="W82" s="2"/>
      <c r="X82" s="2"/>
      <c r="Y82" s="3"/>
      <c r="Z82" s="2"/>
      <c r="AA82" s="2"/>
      <c r="AB82" s="3"/>
      <c r="AC82" s="2"/>
      <c r="AD82" s="2"/>
      <c r="AE82" s="2"/>
      <c r="AF82" s="2"/>
      <c r="AG82" s="3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3.5" thickBot="1">
      <c r="A83" s="1">
        <v>82</v>
      </c>
      <c r="B83" s="37">
        <v>-8.4</v>
      </c>
      <c r="C83" s="38"/>
      <c r="D83" s="38"/>
      <c r="E83" s="39">
        <v>-308.26</v>
      </c>
      <c r="F83" s="38"/>
      <c r="G83" s="38"/>
      <c r="H83" s="40"/>
      <c r="I83" s="17">
        <v>82</v>
      </c>
      <c r="J83" s="40">
        <v>5.3</v>
      </c>
      <c r="K83" s="41"/>
      <c r="L83" s="41"/>
      <c r="M83" s="41"/>
      <c r="N83" s="40">
        <v>53.5</v>
      </c>
      <c r="O83" s="13">
        <v>82</v>
      </c>
      <c r="P83" s="22"/>
      <c r="Q83" s="22"/>
      <c r="R83" s="23"/>
      <c r="S83" s="23"/>
      <c r="T83" s="23"/>
      <c r="U83" s="23"/>
      <c r="V83" s="13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3.5" thickBot="1">
      <c r="A84" s="1">
        <v>83</v>
      </c>
      <c r="B84" s="37">
        <v>-8.37</v>
      </c>
      <c r="C84" s="38"/>
      <c r="D84" s="38"/>
      <c r="E84" s="39">
        <v>-307.62</v>
      </c>
      <c r="F84" s="38"/>
      <c r="G84" s="38"/>
      <c r="H84" s="40">
        <v>1.55</v>
      </c>
      <c r="I84" s="17">
        <v>83</v>
      </c>
      <c r="J84" s="40">
        <v>5.33</v>
      </c>
      <c r="K84" s="41"/>
      <c r="L84" s="41"/>
      <c r="M84" s="41"/>
      <c r="N84" s="40">
        <v>54</v>
      </c>
      <c r="O84" s="13">
        <v>83</v>
      </c>
      <c r="P84" s="22"/>
      <c r="Q84" s="22"/>
      <c r="R84" s="23"/>
      <c r="S84" s="22"/>
      <c r="T84" s="23"/>
      <c r="U84" s="22"/>
      <c r="V84" s="13"/>
      <c r="W84" s="2"/>
      <c r="X84" s="2"/>
      <c r="Y84" s="3"/>
      <c r="Z84" s="2"/>
      <c r="AA84" s="2"/>
      <c r="AB84" s="3"/>
      <c r="AC84" s="2"/>
      <c r="AD84" s="2"/>
      <c r="AE84" s="2"/>
      <c r="AF84" s="2"/>
      <c r="AG84" s="3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3.5" thickBot="1">
      <c r="A85" s="1">
        <v>84</v>
      </c>
      <c r="B85" s="37">
        <v>-8.34</v>
      </c>
      <c r="C85" s="38"/>
      <c r="D85" s="38"/>
      <c r="E85" s="39">
        <v>-307</v>
      </c>
      <c r="F85" s="38"/>
      <c r="G85" s="38"/>
      <c r="H85" s="40">
        <v>1.56</v>
      </c>
      <c r="I85" s="17">
        <v>84</v>
      </c>
      <c r="J85" s="40">
        <v>5.35</v>
      </c>
      <c r="K85" s="41"/>
      <c r="L85" s="41"/>
      <c r="M85" s="41"/>
      <c r="N85" s="40">
        <v>54.5</v>
      </c>
      <c r="O85" s="13">
        <v>84</v>
      </c>
      <c r="P85" s="22"/>
      <c r="Q85" s="22"/>
      <c r="R85" s="23"/>
      <c r="S85" s="23"/>
      <c r="T85" s="23"/>
      <c r="U85" s="23"/>
      <c r="V85" s="13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3.5" thickBot="1">
      <c r="A86" s="1">
        <v>85</v>
      </c>
      <c r="B86" s="37">
        <v>-8.31</v>
      </c>
      <c r="C86" s="38"/>
      <c r="D86" s="38"/>
      <c r="E86" s="39">
        <v>-306.4</v>
      </c>
      <c r="F86" s="38"/>
      <c r="G86" s="38"/>
      <c r="H86" s="40"/>
      <c r="I86" s="17">
        <v>85</v>
      </c>
      <c r="J86" s="40">
        <v>5.37</v>
      </c>
      <c r="K86" s="41"/>
      <c r="L86" s="41"/>
      <c r="M86" s="41"/>
      <c r="N86" s="40">
        <v>55</v>
      </c>
      <c r="O86" s="13">
        <v>85</v>
      </c>
      <c r="P86" s="22"/>
      <c r="Q86" s="23"/>
      <c r="R86" s="23"/>
      <c r="S86" s="22"/>
      <c r="T86" s="23"/>
      <c r="U86" s="23"/>
      <c r="V86" s="13"/>
      <c r="W86" s="2"/>
      <c r="X86" s="2"/>
      <c r="Y86" s="3"/>
      <c r="Z86" s="2"/>
      <c r="AA86" s="2"/>
      <c r="AB86" s="3"/>
      <c r="AC86" s="2"/>
      <c r="AD86" s="2"/>
      <c r="AE86" s="2"/>
      <c r="AF86" s="2"/>
      <c r="AG86" s="2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3.5" thickBot="1">
      <c r="A87" s="1">
        <v>86</v>
      </c>
      <c r="B87" s="37">
        <v>-8.28</v>
      </c>
      <c r="C87" s="38"/>
      <c r="D87" s="38"/>
      <c r="E87" s="39">
        <v>-305.8</v>
      </c>
      <c r="F87" s="38"/>
      <c r="G87" s="38"/>
      <c r="H87" s="40">
        <v>1.57</v>
      </c>
      <c r="I87" s="17">
        <v>86</v>
      </c>
      <c r="J87" s="40">
        <v>5.39</v>
      </c>
      <c r="K87" s="41"/>
      <c r="L87" s="41"/>
      <c r="M87" s="41"/>
      <c r="N87" s="40">
        <v>55.5</v>
      </c>
      <c r="O87" s="13">
        <v>86</v>
      </c>
      <c r="P87" s="22"/>
      <c r="Q87" s="22"/>
      <c r="R87" s="22"/>
      <c r="S87" s="23"/>
      <c r="T87" s="23"/>
      <c r="U87" s="22"/>
      <c r="V87" s="13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3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3.5" thickBot="1">
      <c r="A88" s="1">
        <v>87</v>
      </c>
      <c r="B88" s="37">
        <v>-8.25</v>
      </c>
      <c r="C88" s="38"/>
      <c r="D88" s="38"/>
      <c r="E88" s="39">
        <v>-305.2</v>
      </c>
      <c r="F88" s="38"/>
      <c r="G88" s="38"/>
      <c r="H88" s="40">
        <v>1.58</v>
      </c>
      <c r="I88" s="17">
        <v>87</v>
      </c>
      <c r="J88" s="40">
        <v>5.41</v>
      </c>
      <c r="K88" s="41"/>
      <c r="L88" s="41"/>
      <c r="M88" s="41"/>
      <c r="N88" s="40">
        <v>56</v>
      </c>
      <c r="O88" s="13">
        <v>87</v>
      </c>
      <c r="P88" s="22"/>
      <c r="Q88" s="22"/>
      <c r="R88" s="23"/>
      <c r="S88" s="22"/>
      <c r="T88" s="23"/>
      <c r="U88" s="23"/>
      <c r="V88" s="13"/>
      <c r="W88" s="2"/>
      <c r="X88" s="2"/>
      <c r="Y88" s="3"/>
      <c r="Z88" s="2"/>
      <c r="AA88" s="2"/>
      <c r="AB88" s="3"/>
      <c r="AC88" s="2"/>
      <c r="AD88" s="2"/>
      <c r="AE88" s="2"/>
      <c r="AF88" s="2"/>
      <c r="AG88" s="2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3.5" thickBot="1">
      <c r="A89" s="1">
        <v>88</v>
      </c>
      <c r="B89" s="37">
        <v>-8.22</v>
      </c>
      <c r="C89" s="38"/>
      <c r="D89" s="38"/>
      <c r="E89" s="39">
        <v>-304.65</v>
      </c>
      <c r="F89" s="38"/>
      <c r="G89" s="38"/>
      <c r="H89" s="40"/>
      <c r="I89" s="17">
        <v>88</v>
      </c>
      <c r="J89" s="40">
        <v>5.43</v>
      </c>
      <c r="K89" s="41"/>
      <c r="L89" s="41"/>
      <c r="M89" s="41"/>
      <c r="N89" s="40">
        <v>56.5</v>
      </c>
      <c r="O89" s="13">
        <v>88</v>
      </c>
      <c r="P89" s="22"/>
      <c r="Q89" s="22"/>
      <c r="R89" s="23"/>
      <c r="S89" s="23"/>
      <c r="T89" s="23"/>
      <c r="U89" s="23"/>
      <c r="V89" s="13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3.5" thickBot="1">
      <c r="A90" s="1">
        <v>89</v>
      </c>
      <c r="B90" s="37">
        <v>-8.19</v>
      </c>
      <c r="C90" s="38"/>
      <c r="D90" s="38"/>
      <c r="E90" s="39">
        <v>-304.1</v>
      </c>
      <c r="F90" s="38"/>
      <c r="G90" s="38"/>
      <c r="H90" s="40">
        <v>1.59</v>
      </c>
      <c r="I90" s="17">
        <v>89</v>
      </c>
      <c r="J90" s="40">
        <v>5.45</v>
      </c>
      <c r="K90" s="41"/>
      <c r="L90" s="41"/>
      <c r="M90" s="41"/>
      <c r="N90" s="40">
        <v>57</v>
      </c>
      <c r="O90" s="13">
        <v>89</v>
      </c>
      <c r="P90" s="22"/>
      <c r="Q90" s="23"/>
      <c r="R90" s="23"/>
      <c r="S90" s="22"/>
      <c r="T90" s="23"/>
      <c r="U90" s="22"/>
      <c r="V90" s="13"/>
      <c r="W90" s="2"/>
      <c r="X90" s="2"/>
      <c r="Y90" s="3"/>
      <c r="Z90" s="2"/>
      <c r="AA90" s="2"/>
      <c r="AB90" s="3"/>
      <c r="AC90" s="2"/>
      <c r="AD90" s="2"/>
      <c r="AE90" s="2"/>
      <c r="AF90" s="2"/>
      <c r="AG90" s="3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3.5" thickBot="1">
      <c r="A91" s="1">
        <v>90</v>
      </c>
      <c r="B91" s="37">
        <v>-8.16</v>
      </c>
      <c r="C91" s="38"/>
      <c r="D91" s="38"/>
      <c r="E91" s="39">
        <v>-303.55</v>
      </c>
      <c r="F91" s="38"/>
      <c r="G91" s="38"/>
      <c r="H91" s="40">
        <v>1.6</v>
      </c>
      <c r="I91" s="17">
        <v>90</v>
      </c>
      <c r="J91" s="40">
        <v>5.47</v>
      </c>
      <c r="K91" s="43"/>
      <c r="L91" s="41"/>
      <c r="M91" s="41"/>
      <c r="N91" s="40">
        <v>57.5</v>
      </c>
      <c r="O91" s="13">
        <v>90</v>
      </c>
      <c r="P91" s="22"/>
      <c r="Q91" s="22"/>
      <c r="R91" s="23"/>
      <c r="S91" s="23"/>
      <c r="T91" s="23"/>
      <c r="U91" s="23"/>
      <c r="V91" s="13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3.5" thickBot="1">
      <c r="A92" s="1">
        <v>91</v>
      </c>
      <c r="B92" s="37">
        <v>-8.13</v>
      </c>
      <c r="C92" s="38"/>
      <c r="D92" s="38"/>
      <c r="E92" s="39">
        <v>-303</v>
      </c>
      <c r="F92" s="38"/>
      <c r="G92" s="38"/>
      <c r="H92" s="40"/>
      <c r="I92" s="17">
        <v>91</v>
      </c>
      <c r="J92" s="40">
        <v>5.49</v>
      </c>
      <c r="K92" s="41"/>
      <c r="L92" s="41"/>
      <c r="M92" s="41"/>
      <c r="N92" s="40">
        <v>58</v>
      </c>
      <c r="O92" s="13">
        <v>91</v>
      </c>
      <c r="P92" s="22"/>
      <c r="Q92" s="22"/>
      <c r="R92" s="23"/>
      <c r="S92" s="22"/>
      <c r="T92" s="23"/>
      <c r="U92" s="23"/>
      <c r="V92" s="13"/>
      <c r="W92" s="2"/>
      <c r="X92" s="2"/>
      <c r="Y92" s="3"/>
      <c r="Z92" s="2"/>
      <c r="AA92" s="2"/>
      <c r="AB92" s="3"/>
      <c r="AC92" s="2"/>
      <c r="AD92" s="2"/>
      <c r="AE92" s="2"/>
      <c r="AF92" s="2"/>
      <c r="AG92" s="2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3.5" thickBot="1">
      <c r="A93" s="1">
        <v>92</v>
      </c>
      <c r="B93" s="37">
        <v>-8.1</v>
      </c>
      <c r="C93" s="38"/>
      <c r="D93" s="38"/>
      <c r="E93" s="39">
        <v>-302.45</v>
      </c>
      <c r="F93" s="38"/>
      <c r="G93" s="38"/>
      <c r="H93" s="40">
        <v>1.61</v>
      </c>
      <c r="I93" s="17">
        <v>92</v>
      </c>
      <c r="J93" s="40">
        <v>5.51</v>
      </c>
      <c r="K93" s="41"/>
      <c r="L93" s="41"/>
      <c r="M93" s="41"/>
      <c r="N93" s="40">
        <v>58.5</v>
      </c>
      <c r="O93" s="13">
        <v>92</v>
      </c>
      <c r="P93" s="22"/>
      <c r="Q93" s="23"/>
      <c r="R93" s="23"/>
      <c r="S93" s="23"/>
      <c r="T93" s="23"/>
      <c r="U93" s="22"/>
      <c r="V93" s="13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3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3.5" thickBot="1">
      <c r="A94" s="1">
        <v>93</v>
      </c>
      <c r="B94" s="37">
        <v>-8.08</v>
      </c>
      <c r="C94" s="38"/>
      <c r="D94" s="38"/>
      <c r="E94" s="39">
        <v>-301.9</v>
      </c>
      <c r="F94" s="38"/>
      <c r="G94" s="38"/>
      <c r="H94" s="40"/>
      <c r="I94" s="17">
        <v>93</v>
      </c>
      <c r="J94" s="40">
        <v>5.53</v>
      </c>
      <c r="K94" s="41"/>
      <c r="L94" s="41"/>
      <c r="M94" s="41"/>
      <c r="N94" s="40">
        <v>59</v>
      </c>
      <c r="O94" s="13">
        <v>93</v>
      </c>
      <c r="P94" s="22"/>
      <c r="Q94" s="22"/>
      <c r="R94" s="22"/>
      <c r="S94" s="22"/>
      <c r="T94" s="23"/>
      <c r="U94" s="23"/>
      <c r="V94" s="13"/>
      <c r="W94" s="2"/>
      <c r="X94" s="2"/>
      <c r="Y94" s="3"/>
      <c r="Z94" s="2"/>
      <c r="AA94" s="2"/>
      <c r="AB94" s="3"/>
      <c r="AC94" s="2"/>
      <c r="AD94" s="2"/>
      <c r="AE94" s="2"/>
      <c r="AF94" s="2"/>
      <c r="AG94" s="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3.5" thickBot="1">
      <c r="A95" s="1">
        <v>94</v>
      </c>
      <c r="B95" s="37">
        <v>-8.06</v>
      </c>
      <c r="C95" s="38"/>
      <c r="D95" s="38"/>
      <c r="E95" s="39">
        <v>-301.35</v>
      </c>
      <c r="F95" s="38"/>
      <c r="G95" s="38"/>
      <c r="H95" s="40">
        <v>1.62</v>
      </c>
      <c r="I95" s="17">
        <v>94</v>
      </c>
      <c r="J95" s="40">
        <v>5.55</v>
      </c>
      <c r="K95" s="41"/>
      <c r="L95" s="41"/>
      <c r="M95" s="41"/>
      <c r="N95" s="40">
        <v>59.5</v>
      </c>
      <c r="O95" s="13">
        <v>94</v>
      </c>
      <c r="P95" s="22"/>
      <c r="Q95" s="22"/>
      <c r="R95" s="23"/>
      <c r="S95" s="23"/>
      <c r="T95" s="23"/>
      <c r="U95" s="23"/>
      <c r="V95" s="13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3.5" thickBot="1">
      <c r="A96" s="1">
        <v>95</v>
      </c>
      <c r="B96" s="37">
        <v>-8.04</v>
      </c>
      <c r="C96" s="38"/>
      <c r="D96" s="38"/>
      <c r="E96" s="39">
        <v>-300.8</v>
      </c>
      <c r="F96" s="38"/>
      <c r="G96" s="38"/>
      <c r="H96" s="40"/>
      <c r="I96" s="17">
        <v>95</v>
      </c>
      <c r="J96" s="40">
        <v>5.57</v>
      </c>
      <c r="K96" s="41"/>
      <c r="L96" s="41"/>
      <c r="M96" s="41"/>
      <c r="N96" s="40">
        <v>60</v>
      </c>
      <c r="O96" s="13">
        <v>95</v>
      </c>
      <c r="P96" s="23"/>
      <c r="Q96" s="22"/>
      <c r="R96" s="23"/>
      <c r="S96" s="22"/>
      <c r="T96" s="23"/>
      <c r="U96" s="22"/>
      <c r="V96" s="13"/>
      <c r="W96" s="2"/>
      <c r="X96" s="2"/>
      <c r="Y96" s="3"/>
      <c r="Z96" s="2"/>
      <c r="AA96" s="2"/>
      <c r="AB96" s="3"/>
      <c r="AC96" s="2"/>
      <c r="AD96" s="2"/>
      <c r="AE96" s="2"/>
      <c r="AF96" s="2"/>
      <c r="AG96" s="2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3.5" thickBot="1">
      <c r="A97" s="1">
        <v>96</v>
      </c>
      <c r="B97" s="37">
        <v>-8.02</v>
      </c>
      <c r="C97" s="38"/>
      <c r="D97" s="38"/>
      <c r="E97" s="39">
        <v>-300.25</v>
      </c>
      <c r="F97" s="38"/>
      <c r="G97" s="38"/>
      <c r="H97" s="40">
        <v>1.63</v>
      </c>
      <c r="I97" s="17">
        <v>96</v>
      </c>
      <c r="J97" s="40">
        <v>5.59</v>
      </c>
      <c r="K97" s="41"/>
      <c r="L97" s="41"/>
      <c r="M97" s="41"/>
      <c r="N97" s="40">
        <v>60.5</v>
      </c>
      <c r="O97" s="13">
        <v>96</v>
      </c>
      <c r="P97" s="22"/>
      <c r="Q97" s="23"/>
      <c r="R97" s="23"/>
      <c r="S97" s="23"/>
      <c r="T97" s="23"/>
      <c r="U97" s="23"/>
      <c r="V97" s="13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3.5" thickBot="1">
      <c r="A98" s="1">
        <v>97</v>
      </c>
      <c r="B98" s="37">
        <v>-8</v>
      </c>
      <c r="C98" s="38"/>
      <c r="D98" s="38"/>
      <c r="E98" s="39">
        <v>-259.7</v>
      </c>
      <c r="F98" s="38"/>
      <c r="G98" s="38"/>
      <c r="H98" s="40"/>
      <c r="I98" s="17">
        <v>97</v>
      </c>
      <c r="J98" s="40">
        <v>5.61</v>
      </c>
      <c r="K98" s="41"/>
      <c r="L98" s="41"/>
      <c r="M98" s="41"/>
      <c r="N98" s="40">
        <v>61</v>
      </c>
      <c r="O98" s="13">
        <v>97</v>
      </c>
      <c r="P98" s="22"/>
      <c r="Q98" s="22"/>
      <c r="R98" s="23"/>
      <c r="S98" s="22"/>
      <c r="T98" s="23"/>
      <c r="U98" s="23"/>
      <c r="V98" s="13"/>
      <c r="W98" s="2"/>
      <c r="X98" s="2"/>
      <c r="Y98" s="3"/>
      <c r="Z98" s="2"/>
      <c r="AA98" s="2"/>
      <c r="AB98" s="3"/>
      <c r="AC98" s="2"/>
      <c r="AD98" s="2"/>
      <c r="AE98" s="2"/>
      <c r="AF98" s="2"/>
      <c r="AG98" s="3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3.5" thickBot="1">
      <c r="A99" s="1">
        <v>98</v>
      </c>
      <c r="B99" s="37">
        <v>-7.98</v>
      </c>
      <c r="C99" s="38"/>
      <c r="D99" s="38"/>
      <c r="E99" s="39">
        <v>-259.15</v>
      </c>
      <c r="F99" s="38"/>
      <c r="G99" s="38"/>
      <c r="H99" s="40">
        <v>1.64</v>
      </c>
      <c r="I99" s="17">
        <v>98</v>
      </c>
      <c r="J99" s="40">
        <v>5.63</v>
      </c>
      <c r="K99" s="41"/>
      <c r="L99" s="41"/>
      <c r="M99" s="41"/>
      <c r="N99" s="40">
        <v>61.5</v>
      </c>
      <c r="O99" s="13">
        <v>98</v>
      </c>
      <c r="P99" s="22"/>
      <c r="Q99" s="22"/>
      <c r="R99" s="23"/>
      <c r="S99" s="23"/>
      <c r="T99" s="23"/>
      <c r="U99" s="22"/>
      <c r="V99" s="13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3.5" thickBot="1">
      <c r="A100" s="1">
        <v>99</v>
      </c>
      <c r="B100" s="37">
        <v>-7.96</v>
      </c>
      <c r="C100" s="38"/>
      <c r="D100" s="38"/>
      <c r="E100" s="39">
        <v>-258.6</v>
      </c>
      <c r="F100" s="38"/>
      <c r="G100" s="38"/>
      <c r="H100" s="40"/>
      <c r="I100" s="17">
        <v>99</v>
      </c>
      <c r="J100" s="40">
        <v>5.65</v>
      </c>
      <c r="K100" s="41"/>
      <c r="L100" s="41"/>
      <c r="M100" s="41"/>
      <c r="N100" s="40">
        <v>62</v>
      </c>
      <c r="O100" s="13">
        <v>99</v>
      </c>
      <c r="P100" s="22"/>
      <c r="Q100" s="23"/>
      <c r="R100" s="23"/>
      <c r="S100" s="22"/>
      <c r="T100" s="23"/>
      <c r="U100" s="23"/>
      <c r="V100" s="13"/>
      <c r="W100" s="2"/>
      <c r="X100" s="2"/>
      <c r="Y100" s="3"/>
      <c r="Z100" s="2"/>
      <c r="AA100" s="2"/>
      <c r="AB100" s="3"/>
      <c r="AC100" s="2"/>
      <c r="AD100" s="2"/>
      <c r="AE100" s="2"/>
      <c r="AF100" s="2"/>
      <c r="AG100" s="2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3.5" thickBot="1">
      <c r="A101" s="1">
        <v>100</v>
      </c>
      <c r="B101" s="37">
        <v>-7.94</v>
      </c>
      <c r="C101" s="38"/>
      <c r="D101" s="38"/>
      <c r="E101" s="39">
        <v>-258.1</v>
      </c>
      <c r="F101" s="38"/>
      <c r="G101" s="38"/>
      <c r="H101" s="40">
        <v>1.65</v>
      </c>
      <c r="I101" s="17">
        <v>100</v>
      </c>
      <c r="J101" s="40">
        <v>5.67</v>
      </c>
      <c r="K101" s="43"/>
      <c r="L101" s="41"/>
      <c r="M101" s="41"/>
      <c r="N101" s="40">
        <v>62.5</v>
      </c>
      <c r="O101" s="13">
        <v>100</v>
      </c>
      <c r="P101" s="22"/>
      <c r="Q101" s="22"/>
      <c r="R101" s="23"/>
      <c r="S101" s="23"/>
      <c r="T101" s="23"/>
      <c r="U101" s="23"/>
      <c r="V101" s="13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3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3.5" thickBot="1">
      <c r="A102" s="1">
        <v>101</v>
      </c>
      <c r="B102" s="37">
        <v>-7.92</v>
      </c>
      <c r="C102" s="38"/>
      <c r="D102" s="38"/>
      <c r="E102" s="39">
        <v>-257.6</v>
      </c>
      <c r="F102" s="38"/>
      <c r="G102" s="38"/>
      <c r="H102" s="40"/>
      <c r="I102" s="17">
        <v>101</v>
      </c>
      <c r="J102" s="40">
        <v>5.69</v>
      </c>
      <c r="K102" s="41"/>
      <c r="L102" s="41"/>
      <c r="M102" s="41"/>
      <c r="N102" s="40">
        <v>63</v>
      </c>
      <c r="O102" s="13">
        <v>101</v>
      </c>
      <c r="P102" s="23"/>
      <c r="Q102" s="22"/>
      <c r="R102" s="23"/>
      <c r="S102" s="23"/>
      <c r="T102" s="23"/>
      <c r="U102" s="22"/>
      <c r="V102" s="13"/>
      <c r="W102" s="2"/>
      <c r="X102" s="2"/>
      <c r="Y102" s="2"/>
      <c r="Z102" s="2"/>
      <c r="AA102" s="2"/>
      <c r="AB102" s="3"/>
      <c r="AC102" s="2"/>
      <c r="AD102" s="2"/>
      <c r="AE102" s="2"/>
      <c r="AF102" s="2"/>
      <c r="AG102" s="2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3.5" thickBot="1">
      <c r="A103" s="1">
        <v>102</v>
      </c>
      <c r="B103" s="37">
        <v>-7.9</v>
      </c>
      <c r="C103" s="38"/>
      <c r="D103" s="38"/>
      <c r="E103" s="39">
        <v>-257.1</v>
      </c>
      <c r="F103" s="38"/>
      <c r="G103" s="38"/>
      <c r="H103" s="40">
        <v>1.66</v>
      </c>
      <c r="I103" s="17">
        <v>102</v>
      </c>
      <c r="J103" s="40">
        <v>5.7</v>
      </c>
      <c r="K103" s="41"/>
      <c r="L103" s="41"/>
      <c r="M103" s="41"/>
      <c r="N103" s="40">
        <v>63.5</v>
      </c>
      <c r="O103" s="13">
        <v>102</v>
      </c>
      <c r="P103" s="22"/>
      <c r="Q103" s="22"/>
      <c r="R103" s="22"/>
      <c r="S103" s="22"/>
      <c r="T103" s="23"/>
      <c r="U103" s="23"/>
      <c r="V103" s="13"/>
      <c r="W103" s="2"/>
      <c r="X103" s="2"/>
      <c r="Y103" s="3"/>
      <c r="Z103" s="2"/>
      <c r="AA103" s="2"/>
      <c r="AB103" s="2"/>
      <c r="AC103" s="2"/>
      <c r="AD103" s="2"/>
      <c r="AE103" s="2"/>
      <c r="AF103" s="2"/>
      <c r="AG103" s="2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3.5" thickBot="1">
      <c r="A104" s="1">
        <v>103</v>
      </c>
      <c r="B104" s="37">
        <v>-7.88</v>
      </c>
      <c r="C104" s="38"/>
      <c r="D104" s="38"/>
      <c r="E104" s="39">
        <v>-256.8</v>
      </c>
      <c r="F104" s="38"/>
      <c r="G104" s="38"/>
      <c r="H104" s="40"/>
      <c r="I104" s="17">
        <v>103</v>
      </c>
      <c r="J104" s="40">
        <v>5.71</v>
      </c>
      <c r="K104" s="41"/>
      <c r="L104" s="41"/>
      <c r="M104" s="41"/>
      <c r="N104" s="40">
        <v>64</v>
      </c>
      <c r="O104" s="13">
        <v>103</v>
      </c>
      <c r="P104" s="22"/>
      <c r="Q104" s="23"/>
      <c r="R104" s="23"/>
      <c r="S104" s="23"/>
      <c r="T104" s="23"/>
      <c r="U104" s="23"/>
      <c r="V104" s="13"/>
      <c r="W104" s="2"/>
      <c r="X104" s="2"/>
      <c r="Y104" s="2"/>
      <c r="Z104" s="2"/>
      <c r="AA104" s="2"/>
      <c r="AB104" s="3"/>
      <c r="AC104" s="2"/>
      <c r="AD104" s="2"/>
      <c r="AE104" s="2"/>
      <c r="AF104" s="2"/>
      <c r="AG104" s="3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3.5" thickBot="1">
      <c r="A105" s="1">
        <v>104</v>
      </c>
      <c r="B105" s="37">
        <v>-7.86</v>
      </c>
      <c r="C105" s="38"/>
      <c r="D105" s="38"/>
      <c r="E105" s="39">
        <v>-256.45</v>
      </c>
      <c r="F105" s="38"/>
      <c r="G105" s="38"/>
      <c r="H105" s="40">
        <v>1.67</v>
      </c>
      <c r="I105" s="17">
        <v>104</v>
      </c>
      <c r="J105" s="40">
        <v>5.72</v>
      </c>
      <c r="K105" s="41"/>
      <c r="L105" s="41"/>
      <c r="M105" s="41"/>
      <c r="N105" s="40">
        <v>64.5</v>
      </c>
      <c r="O105" s="13">
        <v>104</v>
      </c>
      <c r="P105" s="22"/>
      <c r="Q105" s="22"/>
      <c r="R105" s="23"/>
      <c r="S105" s="22"/>
      <c r="T105" s="23"/>
      <c r="U105" s="22"/>
      <c r="V105" s="13"/>
      <c r="W105" s="2"/>
      <c r="X105" s="2"/>
      <c r="Y105" s="3"/>
      <c r="Z105" s="2"/>
      <c r="AA105" s="2"/>
      <c r="AB105" s="2"/>
      <c r="AC105" s="2"/>
      <c r="AD105" s="2"/>
      <c r="AE105" s="2"/>
      <c r="AF105" s="2"/>
      <c r="AG105" s="2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3.5" thickBot="1">
      <c r="A106" s="1">
        <v>105</v>
      </c>
      <c r="B106" s="37">
        <v>-7.84</v>
      </c>
      <c r="C106" s="38"/>
      <c r="D106" s="38"/>
      <c r="E106" s="39">
        <v>-256.1</v>
      </c>
      <c r="F106" s="38"/>
      <c r="G106" s="38"/>
      <c r="H106" s="40"/>
      <c r="I106" s="17">
        <v>105</v>
      </c>
      <c r="J106" s="40">
        <v>5.73</v>
      </c>
      <c r="K106" s="41"/>
      <c r="L106" s="41"/>
      <c r="M106" s="41"/>
      <c r="N106" s="40">
        <v>65</v>
      </c>
      <c r="O106" s="13">
        <v>105</v>
      </c>
      <c r="P106" s="22"/>
      <c r="Q106" s="22"/>
      <c r="R106" s="23"/>
      <c r="S106" s="23"/>
      <c r="T106" s="23"/>
      <c r="U106" s="23"/>
      <c r="V106" s="13"/>
      <c r="W106" s="2"/>
      <c r="X106" s="2"/>
      <c r="Y106" s="2"/>
      <c r="Z106" s="2"/>
      <c r="AA106" s="2"/>
      <c r="AB106" s="3"/>
      <c r="AC106" s="2"/>
      <c r="AD106" s="2"/>
      <c r="AE106" s="2"/>
      <c r="AF106" s="2"/>
      <c r="AG106" s="2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3.5" thickBot="1">
      <c r="A107" s="1">
        <v>106</v>
      </c>
      <c r="B107" s="37">
        <v>-7.82</v>
      </c>
      <c r="C107" s="38"/>
      <c r="D107" s="38"/>
      <c r="E107" s="39">
        <v>-255.75</v>
      </c>
      <c r="F107" s="38"/>
      <c r="G107" s="38"/>
      <c r="H107" s="40">
        <v>1.68</v>
      </c>
      <c r="I107" s="17">
        <v>106</v>
      </c>
      <c r="J107" s="40">
        <v>5.75</v>
      </c>
      <c r="K107" s="41"/>
      <c r="L107" s="41"/>
      <c r="M107" s="41"/>
      <c r="N107" s="40">
        <v>65.5</v>
      </c>
      <c r="O107" s="13">
        <v>106</v>
      </c>
      <c r="P107" s="22"/>
      <c r="Q107" s="23"/>
      <c r="R107" s="23"/>
      <c r="S107" s="22"/>
      <c r="T107" s="23"/>
      <c r="U107" s="23"/>
      <c r="V107" s="13"/>
      <c r="W107" s="2"/>
      <c r="X107" s="2"/>
      <c r="Y107" s="3"/>
      <c r="Z107" s="2"/>
      <c r="AA107" s="2"/>
      <c r="AB107" s="2"/>
      <c r="AC107" s="2"/>
      <c r="AD107" s="2"/>
      <c r="AE107" s="2"/>
      <c r="AF107" s="2"/>
      <c r="AG107" s="3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3.5" thickBot="1">
      <c r="A108" s="1">
        <v>107</v>
      </c>
      <c r="B108" s="37">
        <v>-7.8</v>
      </c>
      <c r="C108" s="38"/>
      <c r="D108" s="38"/>
      <c r="E108" s="39">
        <v>-255.4</v>
      </c>
      <c r="F108" s="38"/>
      <c r="G108" s="38"/>
      <c r="H108" s="40"/>
      <c r="I108" s="17">
        <v>107</v>
      </c>
      <c r="J108" s="40">
        <v>5.76</v>
      </c>
      <c r="K108" s="41"/>
      <c r="L108" s="41"/>
      <c r="M108" s="41"/>
      <c r="N108" s="40">
        <v>66</v>
      </c>
      <c r="O108" s="13">
        <v>107</v>
      </c>
      <c r="P108" s="22"/>
      <c r="Q108" s="22"/>
      <c r="R108" s="23"/>
      <c r="S108" s="23"/>
      <c r="T108" s="23"/>
      <c r="U108" s="22"/>
      <c r="V108" s="13"/>
      <c r="W108" s="2"/>
      <c r="X108" s="2"/>
      <c r="Y108" s="2"/>
      <c r="Z108" s="2"/>
      <c r="AA108" s="2"/>
      <c r="AB108" s="3"/>
      <c r="AC108" s="2"/>
      <c r="AD108" s="2"/>
      <c r="AE108" s="2"/>
      <c r="AF108" s="2"/>
      <c r="AG108" s="2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3.5" thickBot="1">
      <c r="A109" s="1">
        <v>108</v>
      </c>
      <c r="B109" s="37">
        <v>-7.78</v>
      </c>
      <c r="C109" s="38"/>
      <c r="D109" s="38"/>
      <c r="E109" s="39">
        <v>-255.05</v>
      </c>
      <c r="F109" s="38"/>
      <c r="G109" s="38"/>
      <c r="H109" s="40"/>
      <c r="I109" s="17">
        <v>108</v>
      </c>
      <c r="J109" s="40">
        <v>5.78</v>
      </c>
      <c r="K109" s="41"/>
      <c r="L109" s="41"/>
      <c r="M109" s="41"/>
      <c r="N109" s="40">
        <v>66.5</v>
      </c>
      <c r="O109" s="13">
        <v>108</v>
      </c>
      <c r="P109" s="23"/>
      <c r="Q109" s="22"/>
      <c r="R109" s="23"/>
      <c r="S109" s="22"/>
      <c r="T109" s="23"/>
      <c r="U109" s="23"/>
      <c r="V109" s="13"/>
      <c r="W109" s="2"/>
      <c r="X109" s="2"/>
      <c r="Y109" s="3"/>
      <c r="Z109" s="2"/>
      <c r="AA109" s="2"/>
      <c r="AB109" s="2"/>
      <c r="AC109" s="2"/>
      <c r="AD109" s="2"/>
      <c r="AE109" s="2"/>
      <c r="AF109" s="2"/>
      <c r="AG109" s="2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3.5" thickBot="1">
      <c r="A110" s="1">
        <v>109</v>
      </c>
      <c r="B110" s="37">
        <v>-7.76</v>
      </c>
      <c r="C110" s="38"/>
      <c r="D110" s="38"/>
      <c r="E110" s="39">
        <v>-254.7</v>
      </c>
      <c r="F110" s="38"/>
      <c r="G110" s="38"/>
      <c r="H110" s="40">
        <v>1.69</v>
      </c>
      <c r="I110" s="17">
        <v>109</v>
      </c>
      <c r="J110" s="40">
        <v>5.79</v>
      </c>
      <c r="K110" s="41"/>
      <c r="L110" s="41"/>
      <c r="M110" s="41"/>
      <c r="N110" s="40">
        <v>67</v>
      </c>
      <c r="O110" s="13">
        <v>109</v>
      </c>
      <c r="P110" s="22"/>
      <c r="Q110" s="23"/>
      <c r="R110" s="23"/>
      <c r="S110" s="23"/>
      <c r="T110" s="23"/>
      <c r="U110" s="22"/>
      <c r="V110" s="13"/>
      <c r="W110" s="2"/>
      <c r="X110" s="2"/>
      <c r="Y110" s="2"/>
      <c r="Z110" s="2"/>
      <c r="AA110" s="2"/>
      <c r="AB110" s="3"/>
      <c r="AC110" s="2"/>
      <c r="AD110" s="2"/>
      <c r="AE110" s="2"/>
      <c r="AF110" s="2"/>
      <c r="AG110" s="3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3.5" thickBot="1">
      <c r="A111" s="1">
        <v>110</v>
      </c>
      <c r="B111" s="37">
        <v>-7.75</v>
      </c>
      <c r="C111" s="38"/>
      <c r="D111" s="38"/>
      <c r="E111" s="39">
        <v>-254.35</v>
      </c>
      <c r="F111" s="38"/>
      <c r="G111" s="38"/>
      <c r="H111" s="40"/>
      <c r="I111" s="17">
        <v>110</v>
      </c>
      <c r="J111" s="40">
        <v>5.81</v>
      </c>
      <c r="K111" s="41"/>
      <c r="L111" s="41"/>
      <c r="M111" s="41"/>
      <c r="N111" s="40">
        <v>67.5</v>
      </c>
      <c r="O111" s="13">
        <v>110</v>
      </c>
      <c r="P111" s="22"/>
      <c r="Q111" s="22"/>
      <c r="R111" s="23"/>
      <c r="S111" s="23"/>
      <c r="T111" s="23"/>
      <c r="U111" s="23"/>
      <c r="V111" s="13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3.5" thickBot="1">
      <c r="A112" s="1">
        <v>111</v>
      </c>
      <c r="B112" s="37">
        <v>-7.74</v>
      </c>
      <c r="C112" s="38"/>
      <c r="D112" s="38"/>
      <c r="E112" s="39">
        <v>-254</v>
      </c>
      <c r="F112" s="38"/>
      <c r="G112" s="38"/>
      <c r="H112" s="40">
        <v>1.7</v>
      </c>
      <c r="I112" s="17">
        <v>111</v>
      </c>
      <c r="J112" s="40">
        <v>5.82</v>
      </c>
      <c r="K112" s="41"/>
      <c r="L112" s="41"/>
      <c r="M112" s="41"/>
      <c r="N112" s="40">
        <v>68</v>
      </c>
      <c r="O112" s="13">
        <v>111</v>
      </c>
      <c r="P112" s="22"/>
      <c r="Q112" s="22"/>
      <c r="R112" s="23"/>
      <c r="S112" s="22"/>
      <c r="T112" s="23"/>
      <c r="U112" s="23"/>
      <c r="V112" s="13"/>
      <c r="W112" s="2"/>
      <c r="X112" s="2"/>
      <c r="Y112" s="3"/>
      <c r="Z112" s="2"/>
      <c r="AA112" s="2"/>
      <c r="AB112" s="3"/>
      <c r="AC112" s="2"/>
      <c r="AD112" s="2"/>
      <c r="AE112" s="2"/>
      <c r="AF112" s="2"/>
      <c r="AG112" s="2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3.5" thickBot="1">
      <c r="A113" s="1">
        <v>112</v>
      </c>
      <c r="B113" s="37">
        <v>-7.73</v>
      </c>
      <c r="C113" s="38"/>
      <c r="D113" s="38"/>
      <c r="E113" s="39">
        <v>-253.65</v>
      </c>
      <c r="F113" s="38"/>
      <c r="G113" s="38"/>
      <c r="H113" s="40"/>
      <c r="I113" s="17">
        <v>112</v>
      </c>
      <c r="J113" s="40">
        <v>5.84</v>
      </c>
      <c r="K113" s="41"/>
      <c r="L113" s="41"/>
      <c r="M113" s="41"/>
      <c r="N113" s="40">
        <v>68.5</v>
      </c>
      <c r="O113" s="13">
        <v>112</v>
      </c>
      <c r="P113" s="22"/>
      <c r="Q113" s="23"/>
      <c r="R113" s="23"/>
      <c r="S113" s="23"/>
      <c r="T113" s="23"/>
      <c r="U113" s="22"/>
      <c r="V113" s="13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3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3.5" thickBot="1">
      <c r="A114" s="1">
        <v>113</v>
      </c>
      <c r="B114" s="37">
        <v>-7.72</v>
      </c>
      <c r="C114" s="38"/>
      <c r="D114" s="38"/>
      <c r="E114" s="39">
        <v>-253.3</v>
      </c>
      <c r="F114" s="38"/>
      <c r="G114" s="38"/>
      <c r="H114" s="40"/>
      <c r="I114" s="17">
        <v>113</v>
      </c>
      <c r="J114" s="40">
        <v>5.85</v>
      </c>
      <c r="K114" s="41"/>
      <c r="L114" s="41"/>
      <c r="M114" s="41"/>
      <c r="N114" s="40">
        <v>69</v>
      </c>
      <c r="O114" s="13">
        <v>113</v>
      </c>
      <c r="P114" s="22"/>
      <c r="Q114" s="22"/>
      <c r="R114" s="23"/>
      <c r="S114" s="22"/>
      <c r="T114" s="23"/>
      <c r="U114" s="23"/>
      <c r="V114" s="13"/>
      <c r="W114" s="2"/>
      <c r="X114" s="2"/>
      <c r="Y114" s="3"/>
      <c r="Z114" s="2"/>
      <c r="AA114" s="2"/>
      <c r="AB114" s="3"/>
      <c r="AC114" s="2"/>
      <c r="AD114" s="2"/>
      <c r="AE114" s="2"/>
      <c r="AF114" s="2"/>
      <c r="AG114" s="2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3.5" thickBot="1">
      <c r="A115" s="1">
        <v>114</v>
      </c>
      <c r="B115" s="37">
        <v>-7.71</v>
      </c>
      <c r="C115" s="38"/>
      <c r="D115" s="38"/>
      <c r="E115" s="39">
        <v>-252.95</v>
      </c>
      <c r="F115" s="38"/>
      <c r="G115" s="38"/>
      <c r="H115" s="40">
        <v>1.71</v>
      </c>
      <c r="I115" s="17">
        <v>114</v>
      </c>
      <c r="J115" s="40">
        <v>5.87</v>
      </c>
      <c r="K115" s="41"/>
      <c r="L115" s="41"/>
      <c r="M115" s="41"/>
      <c r="N115" s="40">
        <v>69.5</v>
      </c>
      <c r="O115" s="13">
        <v>114</v>
      </c>
      <c r="P115" s="23"/>
      <c r="Q115" s="22"/>
      <c r="R115" s="23"/>
      <c r="S115" s="23"/>
      <c r="T115" s="23"/>
      <c r="U115" s="23"/>
      <c r="V115" s="13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3.5" thickBot="1">
      <c r="A116" s="1">
        <v>115</v>
      </c>
      <c r="B116" s="37">
        <v>-7.7</v>
      </c>
      <c r="C116" s="38"/>
      <c r="D116" s="38"/>
      <c r="E116" s="39">
        <v>-252.59</v>
      </c>
      <c r="F116" s="38"/>
      <c r="G116" s="38"/>
      <c r="H116" s="40"/>
      <c r="I116" s="17">
        <v>115</v>
      </c>
      <c r="J116" s="40">
        <v>5.88</v>
      </c>
      <c r="K116" s="41"/>
      <c r="L116" s="41"/>
      <c r="M116" s="41"/>
      <c r="N116" s="40">
        <v>70</v>
      </c>
      <c r="O116" s="13">
        <v>115</v>
      </c>
      <c r="P116" s="22"/>
      <c r="Q116" s="22"/>
      <c r="R116" s="23"/>
      <c r="S116" s="22"/>
      <c r="T116" s="23"/>
      <c r="U116" s="22"/>
      <c r="V116" s="13"/>
      <c r="W116" s="2"/>
      <c r="X116" s="2"/>
      <c r="Y116" s="3"/>
      <c r="Z116" s="2"/>
      <c r="AA116" s="2"/>
      <c r="AB116" s="3"/>
      <c r="AC116" s="2"/>
      <c r="AD116" s="2"/>
      <c r="AE116" s="2"/>
      <c r="AF116" s="2"/>
      <c r="AG116" s="3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3.5" thickBot="1">
      <c r="A117" s="1">
        <v>116</v>
      </c>
      <c r="B117" s="37">
        <v>-7.69</v>
      </c>
      <c r="C117" s="38"/>
      <c r="D117" s="38"/>
      <c r="E117" s="39">
        <v>-252.24</v>
      </c>
      <c r="F117" s="38"/>
      <c r="G117" s="38"/>
      <c r="H117" s="40"/>
      <c r="I117" s="17">
        <v>116</v>
      </c>
      <c r="J117" s="40">
        <v>5.9</v>
      </c>
      <c r="K117" s="41"/>
      <c r="L117" s="41"/>
      <c r="M117" s="41"/>
      <c r="N117" s="40">
        <v>70.5</v>
      </c>
      <c r="O117" s="13">
        <v>116</v>
      </c>
      <c r="P117" s="22"/>
      <c r="Q117" s="23"/>
      <c r="R117" s="23"/>
      <c r="S117" s="23"/>
      <c r="T117" s="23"/>
      <c r="U117" s="23"/>
      <c r="V117" s="13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3.5" thickBot="1">
      <c r="A118" s="1">
        <v>117</v>
      </c>
      <c r="B118" s="37">
        <v>-7.68</v>
      </c>
      <c r="C118" s="38"/>
      <c r="D118" s="38"/>
      <c r="E118" s="39">
        <v>-251.89</v>
      </c>
      <c r="F118" s="38"/>
      <c r="G118" s="38"/>
      <c r="H118" s="40">
        <v>1.72</v>
      </c>
      <c r="I118" s="17">
        <v>117</v>
      </c>
      <c r="J118" s="40">
        <v>5.91</v>
      </c>
      <c r="K118" s="41"/>
      <c r="L118" s="41"/>
      <c r="M118" s="41"/>
      <c r="N118" s="40">
        <v>71</v>
      </c>
      <c r="O118" s="13">
        <v>117</v>
      </c>
      <c r="P118" s="22"/>
      <c r="Q118" s="22"/>
      <c r="R118" s="22"/>
      <c r="S118" s="23"/>
      <c r="T118" s="23"/>
      <c r="U118" s="23"/>
      <c r="V118" s="13"/>
      <c r="W118" s="2"/>
      <c r="X118" s="2"/>
      <c r="Y118" s="2"/>
      <c r="Z118" s="2"/>
      <c r="AA118" s="2"/>
      <c r="AB118" s="3"/>
      <c r="AC118" s="2"/>
      <c r="AD118" s="2"/>
      <c r="AE118" s="2"/>
      <c r="AF118" s="2"/>
      <c r="AG118" s="2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3.5" thickBot="1">
      <c r="A119" s="1">
        <v>118</v>
      </c>
      <c r="B119" s="37">
        <v>-7.67</v>
      </c>
      <c r="C119" s="38"/>
      <c r="D119" s="38"/>
      <c r="E119" s="39">
        <v>-251.54</v>
      </c>
      <c r="F119" s="38"/>
      <c r="G119" s="38"/>
      <c r="H119" s="40"/>
      <c r="I119" s="17">
        <v>118</v>
      </c>
      <c r="J119" s="40">
        <v>5.92</v>
      </c>
      <c r="K119" s="41"/>
      <c r="L119" s="41"/>
      <c r="M119" s="41"/>
      <c r="N119" s="40">
        <v>71.5</v>
      </c>
      <c r="O119" s="13">
        <v>118</v>
      </c>
      <c r="P119" s="22"/>
      <c r="Q119" s="22"/>
      <c r="R119" s="23"/>
      <c r="S119" s="22"/>
      <c r="T119" s="23"/>
      <c r="U119" s="22"/>
      <c r="V119" s="13"/>
      <c r="W119" s="2"/>
      <c r="X119" s="2"/>
      <c r="Y119" s="3"/>
      <c r="Z119" s="2"/>
      <c r="AA119" s="2"/>
      <c r="AB119" s="2"/>
      <c r="AC119" s="2"/>
      <c r="AD119" s="2"/>
      <c r="AE119" s="2"/>
      <c r="AF119" s="2"/>
      <c r="AG119" s="3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3.5" thickBot="1">
      <c r="A120" s="1">
        <v>119</v>
      </c>
      <c r="B120" s="37">
        <v>-7.66</v>
      </c>
      <c r="C120" s="38"/>
      <c r="D120" s="38"/>
      <c r="E120" s="39">
        <v>-251.19</v>
      </c>
      <c r="F120" s="38"/>
      <c r="G120" s="38"/>
      <c r="H120" s="40"/>
      <c r="I120" s="17">
        <v>119</v>
      </c>
      <c r="J120" s="40">
        <v>5.94</v>
      </c>
      <c r="K120" s="41"/>
      <c r="L120" s="41"/>
      <c r="M120" s="41"/>
      <c r="N120" s="40">
        <v>72</v>
      </c>
      <c r="O120" s="13">
        <v>119</v>
      </c>
      <c r="P120" s="22"/>
      <c r="Q120" s="23"/>
      <c r="R120" s="23"/>
      <c r="S120" s="23"/>
      <c r="T120" s="23"/>
      <c r="U120" s="23"/>
      <c r="V120" s="13"/>
      <c r="W120" s="2"/>
      <c r="X120" s="2"/>
      <c r="Y120" s="2"/>
      <c r="Z120" s="2"/>
      <c r="AA120" s="2"/>
      <c r="AB120" s="3"/>
      <c r="AC120" s="2"/>
      <c r="AD120" s="2"/>
      <c r="AE120" s="2"/>
      <c r="AF120" s="2"/>
      <c r="AG120" s="2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3.5" thickBot="1">
      <c r="A121" s="1">
        <v>120</v>
      </c>
      <c r="B121" s="37">
        <v>-7.65</v>
      </c>
      <c r="C121" s="38"/>
      <c r="D121" s="38"/>
      <c r="E121" s="39">
        <v>-250.84</v>
      </c>
      <c r="F121" s="38"/>
      <c r="G121" s="38"/>
      <c r="H121" s="40">
        <v>1.73</v>
      </c>
      <c r="I121" s="17">
        <v>120</v>
      </c>
      <c r="J121" s="40">
        <v>5.95</v>
      </c>
      <c r="K121" s="41"/>
      <c r="L121" s="41"/>
      <c r="M121" s="41"/>
      <c r="N121" s="40">
        <v>72.5</v>
      </c>
      <c r="O121" s="13">
        <v>120</v>
      </c>
      <c r="P121" s="23"/>
      <c r="Q121" s="22"/>
      <c r="R121" s="23"/>
      <c r="S121" s="22"/>
      <c r="T121" s="23"/>
      <c r="U121" s="22"/>
      <c r="V121" s="13"/>
      <c r="W121" s="2"/>
      <c r="X121" s="2"/>
      <c r="Y121" s="3"/>
      <c r="Z121" s="2"/>
      <c r="AA121" s="2"/>
      <c r="AB121" s="2"/>
      <c r="AC121" s="2"/>
      <c r="AD121" s="2"/>
      <c r="AE121" s="2"/>
      <c r="AF121" s="2"/>
      <c r="AG121" s="2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33" s="4" customFormat="1" ht="13.5" thickBot="1">
      <c r="A122" s="1">
        <v>121</v>
      </c>
      <c r="B122" s="37">
        <v>-7.64</v>
      </c>
      <c r="C122" s="38"/>
      <c r="D122" s="38"/>
      <c r="E122" s="39">
        <v>-250.49</v>
      </c>
      <c r="F122" s="38"/>
      <c r="G122" s="38"/>
      <c r="H122" s="40"/>
      <c r="I122" s="17">
        <v>121</v>
      </c>
      <c r="J122" s="40">
        <v>5.96</v>
      </c>
      <c r="K122" s="41"/>
      <c r="L122" s="41"/>
      <c r="M122" s="41"/>
      <c r="N122" s="40">
        <v>73</v>
      </c>
      <c r="O122" s="13">
        <v>121</v>
      </c>
      <c r="P122" s="22"/>
      <c r="Q122" s="22"/>
      <c r="R122" s="23"/>
      <c r="S122" s="23"/>
      <c r="T122" s="23"/>
      <c r="U122" s="23"/>
      <c r="V122" s="13"/>
      <c r="W122" s="2"/>
      <c r="X122" s="2"/>
      <c r="Y122" s="2"/>
      <c r="Z122" s="2"/>
      <c r="AA122" s="2"/>
      <c r="AB122" s="3"/>
      <c r="AC122" s="2"/>
      <c r="AD122" s="2"/>
      <c r="AE122" s="2"/>
      <c r="AF122" s="2"/>
      <c r="AG122" s="3"/>
    </row>
    <row r="123" spans="1:33" s="4" customFormat="1" ht="13.5" thickBot="1">
      <c r="A123" s="1">
        <v>122</v>
      </c>
      <c r="B123" s="37">
        <v>-7.63</v>
      </c>
      <c r="C123" s="38"/>
      <c r="D123" s="38"/>
      <c r="E123" s="39">
        <v>-250.14</v>
      </c>
      <c r="F123" s="38"/>
      <c r="G123" s="38"/>
      <c r="H123" s="40"/>
      <c r="I123" s="17">
        <v>122</v>
      </c>
      <c r="J123" s="40">
        <v>5.98</v>
      </c>
      <c r="K123" s="41"/>
      <c r="L123" s="41"/>
      <c r="M123" s="41"/>
      <c r="N123" s="40">
        <v>73.5</v>
      </c>
      <c r="O123" s="13">
        <v>122</v>
      </c>
      <c r="P123" s="22"/>
      <c r="Q123" s="23"/>
      <c r="R123" s="23"/>
      <c r="S123" s="22"/>
      <c r="T123" s="23"/>
      <c r="U123" s="23"/>
      <c r="V123" s="13"/>
      <c r="W123" s="2"/>
      <c r="X123" s="2"/>
      <c r="Y123" s="3"/>
      <c r="Z123" s="2"/>
      <c r="AA123" s="2"/>
      <c r="AB123" s="2"/>
      <c r="AC123" s="2"/>
      <c r="AD123" s="2"/>
      <c r="AE123" s="2"/>
      <c r="AF123" s="2"/>
      <c r="AG123" s="2"/>
    </row>
    <row r="124" spans="1:33" s="4" customFormat="1" ht="13.5" thickBot="1">
      <c r="A124" s="1">
        <v>123</v>
      </c>
      <c r="B124" s="37">
        <v>-7.62</v>
      </c>
      <c r="C124" s="38"/>
      <c r="D124" s="38"/>
      <c r="E124" s="39">
        <v>-249.79</v>
      </c>
      <c r="F124" s="38"/>
      <c r="G124" s="38"/>
      <c r="H124" s="40">
        <v>1.74</v>
      </c>
      <c r="I124" s="17">
        <v>123</v>
      </c>
      <c r="J124" s="40">
        <v>5.99</v>
      </c>
      <c r="K124" s="41"/>
      <c r="L124" s="41"/>
      <c r="M124" s="41"/>
      <c r="N124" s="40">
        <v>74</v>
      </c>
      <c r="O124" s="13">
        <v>123</v>
      </c>
      <c r="P124" s="22"/>
      <c r="Q124" s="22"/>
      <c r="R124" s="23"/>
      <c r="S124" s="23"/>
      <c r="T124" s="23"/>
      <c r="U124" s="22"/>
      <c r="V124" s="13"/>
      <c r="W124" s="2"/>
      <c r="X124" s="2"/>
      <c r="Y124" s="2"/>
      <c r="Z124" s="2"/>
      <c r="AA124" s="2"/>
      <c r="AB124" s="3"/>
      <c r="AC124" s="2"/>
      <c r="AD124" s="2"/>
      <c r="AE124" s="2"/>
      <c r="AF124" s="2"/>
      <c r="AG124" s="2"/>
    </row>
    <row r="125" spans="1:33" s="4" customFormat="1" ht="13.5" thickBot="1">
      <c r="A125" s="1">
        <v>124</v>
      </c>
      <c r="B125" s="37">
        <v>-7.61</v>
      </c>
      <c r="C125" s="38"/>
      <c r="D125" s="38"/>
      <c r="E125" s="39">
        <v>-249.44</v>
      </c>
      <c r="F125" s="38"/>
      <c r="G125" s="38"/>
      <c r="H125" s="40"/>
      <c r="I125" s="17">
        <v>124</v>
      </c>
      <c r="J125" s="40">
        <v>6</v>
      </c>
      <c r="K125" s="41"/>
      <c r="L125" s="41"/>
      <c r="M125" s="41"/>
      <c r="N125" s="40">
        <v>74.5</v>
      </c>
      <c r="O125" s="13">
        <v>124</v>
      </c>
      <c r="P125" s="22"/>
      <c r="Q125" s="22"/>
      <c r="R125" s="23"/>
      <c r="S125" s="23"/>
      <c r="T125" s="23"/>
      <c r="U125" s="22"/>
      <c r="V125" s="13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3"/>
    </row>
    <row r="126" spans="1:33" s="4" customFormat="1" ht="13.5" thickBot="1">
      <c r="A126" s="1">
        <v>125</v>
      </c>
      <c r="B126" s="37">
        <v>-7.6</v>
      </c>
      <c r="C126" s="38"/>
      <c r="D126" s="38"/>
      <c r="E126" s="39">
        <v>-249.09</v>
      </c>
      <c r="F126" s="38"/>
      <c r="G126" s="38"/>
      <c r="H126" s="40"/>
      <c r="I126" s="17">
        <v>125</v>
      </c>
      <c r="J126" s="40">
        <v>6.01</v>
      </c>
      <c r="K126" s="41"/>
      <c r="L126" s="41"/>
      <c r="M126" s="41"/>
      <c r="N126" s="40">
        <v>75</v>
      </c>
      <c r="O126" s="13">
        <v>125</v>
      </c>
      <c r="P126" s="22"/>
      <c r="Q126" s="23"/>
      <c r="R126" s="23"/>
      <c r="S126" s="22"/>
      <c r="T126" s="23"/>
      <c r="U126" s="23"/>
      <c r="V126" s="13"/>
      <c r="W126" s="2"/>
      <c r="X126" s="2"/>
      <c r="Y126" s="3"/>
      <c r="Z126" s="2"/>
      <c r="AA126" s="2"/>
      <c r="AB126" s="3"/>
      <c r="AC126" s="2"/>
      <c r="AD126" s="2"/>
      <c r="AE126" s="2"/>
      <c r="AF126" s="2"/>
      <c r="AG126" s="2"/>
    </row>
    <row r="127" spans="1:33" s="4" customFormat="1" ht="13.5" thickBot="1">
      <c r="A127" s="1">
        <v>126</v>
      </c>
      <c r="B127" s="37">
        <v>-7.59</v>
      </c>
      <c r="C127" s="38"/>
      <c r="D127" s="38"/>
      <c r="E127" s="39">
        <v>-248.88</v>
      </c>
      <c r="F127" s="38"/>
      <c r="G127" s="38"/>
      <c r="H127" s="40">
        <v>1.75</v>
      </c>
      <c r="I127" s="17">
        <v>126</v>
      </c>
      <c r="J127" s="40">
        <v>6.02</v>
      </c>
      <c r="K127" s="41"/>
      <c r="L127" s="41"/>
      <c r="M127" s="41"/>
      <c r="N127" s="40">
        <v>75.5</v>
      </c>
      <c r="O127" s="13">
        <v>126</v>
      </c>
      <c r="P127" s="23"/>
      <c r="Q127" s="22"/>
      <c r="R127" s="23"/>
      <c r="S127" s="23"/>
      <c r="T127" s="23"/>
      <c r="U127" s="22"/>
      <c r="V127" s="13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s="4" customFormat="1" ht="13.5" thickBot="1">
      <c r="A128" s="1">
        <v>127</v>
      </c>
      <c r="B128" s="37">
        <v>-7.58</v>
      </c>
      <c r="C128" s="38"/>
      <c r="D128" s="38"/>
      <c r="E128" s="39">
        <v>-248.64</v>
      </c>
      <c r="F128" s="38"/>
      <c r="G128" s="38"/>
      <c r="H128" s="40"/>
      <c r="I128" s="17">
        <v>127</v>
      </c>
      <c r="J128" s="40">
        <v>6.03</v>
      </c>
      <c r="K128" s="41"/>
      <c r="L128" s="41"/>
      <c r="M128" s="41"/>
      <c r="N128" s="40">
        <v>76</v>
      </c>
      <c r="O128" s="13">
        <v>127</v>
      </c>
      <c r="P128" s="22"/>
      <c r="Q128" s="22"/>
      <c r="R128" s="23"/>
      <c r="S128" s="23"/>
      <c r="T128" s="23"/>
      <c r="U128" s="23"/>
      <c r="V128" s="13"/>
      <c r="W128" s="2"/>
      <c r="X128" s="2"/>
      <c r="Y128" s="2"/>
      <c r="Z128" s="2"/>
      <c r="AA128" s="2"/>
      <c r="AB128" s="3"/>
      <c r="AC128" s="2"/>
      <c r="AD128" s="2"/>
      <c r="AE128" s="2"/>
      <c r="AF128" s="2"/>
      <c r="AG128" s="2"/>
    </row>
    <row r="129" spans="1:33" s="4" customFormat="1" ht="13.5" thickBot="1">
      <c r="A129" s="1">
        <v>128</v>
      </c>
      <c r="B129" s="37">
        <v>-7.57</v>
      </c>
      <c r="C129" s="38"/>
      <c r="D129" s="38"/>
      <c r="E129" s="39">
        <v>-248.4</v>
      </c>
      <c r="F129" s="38"/>
      <c r="G129" s="38"/>
      <c r="H129" s="40"/>
      <c r="I129" s="17">
        <v>128</v>
      </c>
      <c r="J129" s="40">
        <v>6.04</v>
      </c>
      <c r="K129" s="41"/>
      <c r="L129" s="41"/>
      <c r="M129" s="41"/>
      <c r="N129" s="40">
        <v>76.5</v>
      </c>
      <c r="O129" s="13">
        <v>128</v>
      </c>
      <c r="P129" s="22"/>
      <c r="Q129" s="23"/>
      <c r="R129" s="23"/>
      <c r="S129" s="22"/>
      <c r="T129" s="23"/>
      <c r="U129" s="23"/>
      <c r="V129" s="13"/>
      <c r="W129" s="2"/>
      <c r="X129" s="2"/>
      <c r="Y129" s="3"/>
      <c r="Z129" s="2"/>
      <c r="AA129" s="2"/>
      <c r="AB129" s="2"/>
      <c r="AC129" s="2"/>
      <c r="AD129" s="2"/>
      <c r="AE129" s="2"/>
      <c r="AF129" s="2"/>
      <c r="AG129" s="3"/>
    </row>
    <row r="130" spans="1:33" s="4" customFormat="1" ht="13.5" thickBot="1">
      <c r="A130" s="1">
        <v>129</v>
      </c>
      <c r="B130" s="37">
        <v>-7.56</v>
      </c>
      <c r="C130" s="38"/>
      <c r="D130" s="38"/>
      <c r="E130" s="39">
        <v>-248.16</v>
      </c>
      <c r="F130" s="38"/>
      <c r="G130" s="38"/>
      <c r="H130" s="40"/>
      <c r="I130" s="17">
        <v>129</v>
      </c>
      <c r="J130" s="40">
        <v>6.06</v>
      </c>
      <c r="K130" s="41"/>
      <c r="L130" s="41"/>
      <c r="M130" s="41"/>
      <c r="N130" s="40">
        <v>77</v>
      </c>
      <c r="O130" s="13">
        <v>129</v>
      </c>
      <c r="P130" s="22"/>
      <c r="Q130" s="22"/>
      <c r="R130" s="23"/>
      <c r="S130" s="23"/>
      <c r="T130" s="23"/>
      <c r="U130" s="22"/>
      <c r="V130" s="13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s="4" customFormat="1" ht="13.5" thickBot="1">
      <c r="A131" s="1">
        <v>130</v>
      </c>
      <c r="B131" s="37">
        <v>-7.55</v>
      </c>
      <c r="C131" s="38"/>
      <c r="D131" s="38"/>
      <c r="E131" s="39">
        <v>-247.92</v>
      </c>
      <c r="F131" s="38"/>
      <c r="G131" s="38"/>
      <c r="H131" s="40">
        <v>1.76</v>
      </c>
      <c r="I131" s="17">
        <v>130</v>
      </c>
      <c r="J131" s="40">
        <v>6.07</v>
      </c>
      <c r="K131" s="41"/>
      <c r="L131" s="41"/>
      <c r="M131" s="41"/>
      <c r="N131" s="40">
        <v>77.5</v>
      </c>
      <c r="O131" s="13">
        <v>130</v>
      </c>
      <c r="P131" s="22"/>
      <c r="Q131" s="22"/>
      <c r="R131" s="23"/>
      <c r="S131" s="22"/>
      <c r="T131" s="23"/>
      <c r="U131" s="23"/>
      <c r="V131" s="13"/>
      <c r="W131" s="2"/>
      <c r="X131" s="2"/>
      <c r="Y131" s="3"/>
      <c r="Z131" s="2"/>
      <c r="AA131" s="2"/>
      <c r="AB131" s="3"/>
      <c r="AC131" s="2"/>
      <c r="AD131" s="2"/>
      <c r="AE131" s="2"/>
      <c r="AF131" s="2"/>
      <c r="AG131" s="2"/>
    </row>
    <row r="132" spans="1:33" s="4" customFormat="1" ht="13.5" thickBot="1">
      <c r="A132" s="1">
        <v>131</v>
      </c>
      <c r="B132" s="37">
        <v>-7.54</v>
      </c>
      <c r="C132" s="38"/>
      <c r="D132" s="38"/>
      <c r="E132" s="39">
        <v>-247.68</v>
      </c>
      <c r="F132" s="38"/>
      <c r="G132" s="38"/>
      <c r="H132" s="40"/>
      <c r="I132" s="17">
        <v>131</v>
      </c>
      <c r="J132" s="40">
        <v>6.08</v>
      </c>
      <c r="K132" s="41"/>
      <c r="L132" s="41"/>
      <c r="M132" s="41"/>
      <c r="N132" s="40">
        <v>78</v>
      </c>
      <c r="O132" s="13">
        <v>131</v>
      </c>
      <c r="P132" s="22"/>
      <c r="Q132" s="23"/>
      <c r="R132" s="23"/>
      <c r="S132" s="23"/>
      <c r="T132" s="23"/>
      <c r="U132" s="22"/>
      <c r="V132" s="13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3"/>
    </row>
    <row r="133" spans="1:33" s="4" customFormat="1" ht="13.5" thickBot="1">
      <c r="A133" s="1">
        <v>132</v>
      </c>
      <c r="B133" s="37">
        <v>-7.53</v>
      </c>
      <c r="C133" s="38"/>
      <c r="D133" s="38"/>
      <c r="E133" s="39">
        <v>-247.43</v>
      </c>
      <c r="F133" s="38"/>
      <c r="G133" s="38"/>
      <c r="H133" s="40"/>
      <c r="I133" s="17">
        <v>132</v>
      </c>
      <c r="J133" s="40">
        <v>6.1</v>
      </c>
      <c r="K133" s="41"/>
      <c r="L133" s="41"/>
      <c r="M133" s="41"/>
      <c r="N133" s="40">
        <v>78.5</v>
      </c>
      <c r="O133" s="13">
        <v>132</v>
      </c>
      <c r="P133" s="23"/>
      <c r="Q133" s="22"/>
      <c r="R133" s="23"/>
      <c r="S133" s="23"/>
      <c r="T133" s="23"/>
      <c r="U133" s="23"/>
      <c r="V133" s="13"/>
      <c r="W133" s="2"/>
      <c r="X133" s="2"/>
      <c r="Y133" s="2"/>
      <c r="Z133" s="2"/>
      <c r="AA133" s="2"/>
      <c r="AB133" s="3"/>
      <c r="AC133" s="2"/>
      <c r="AD133" s="2"/>
      <c r="AE133" s="2"/>
      <c r="AF133" s="2"/>
      <c r="AG133" s="2"/>
    </row>
    <row r="134" spans="1:33" s="4" customFormat="1" ht="13.5" thickBot="1">
      <c r="A134" s="1">
        <v>133</v>
      </c>
      <c r="B134" s="37">
        <v>-7.52</v>
      </c>
      <c r="C134" s="38"/>
      <c r="D134" s="38"/>
      <c r="E134" s="39">
        <v>-247.18</v>
      </c>
      <c r="F134" s="38"/>
      <c r="G134" s="38"/>
      <c r="H134" s="40">
        <v>1.77</v>
      </c>
      <c r="I134" s="17">
        <v>133</v>
      </c>
      <c r="J134" s="40">
        <v>6.11</v>
      </c>
      <c r="K134" s="41"/>
      <c r="L134" s="41"/>
      <c r="M134" s="41"/>
      <c r="N134" s="40">
        <v>79</v>
      </c>
      <c r="O134" s="13">
        <v>133</v>
      </c>
      <c r="P134" s="22"/>
      <c r="Q134" s="23"/>
      <c r="R134" s="23"/>
      <c r="S134" s="22"/>
      <c r="T134" s="23"/>
      <c r="U134" s="23"/>
      <c r="V134" s="13"/>
      <c r="W134" s="2"/>
      <c r="X134" s="2"/>
      <c r="Y134" s="3"/>
      <c r="Z134" s="2"/>
      <c r="AA134" s="2"/>
      <c r="AB134" s="2"/>
      <c r="AC134" s="2"/>
      <c r="AD134" s="2"/>
      <c r="AE134" s="2"/>
      <c r="AF134" s="2"/>
      <c r="AG134" s="2"/>
    </row>
    <row r="135" spans="1:33" s="4" customFormat="1" ht="13.5" thickBot="1">
      <c r="A135" s="1">
        <v>134</v>
      </c>
      <c r="B135" s="37">
        <v>-7.51</v>
      </c>
      <c r="C135" s="38"/>
      <c r="D135" s="38"/>
      <c r="E135" s="39">
        <v>-246.93</v>
      </c>
      <c r="F135" s="38"/>
      <c r="G135" s="38"/>
      <c r="H135" s="40"/>
      <c r="I135" s="17">
        <v>134</v>
      </c>
      <c r="J135" s="40">
        <v>6.12</v>
      </c>
      <c r="K135" s="41"/>
      <c r="L135" s="41"/>
      <c r="M135" s="41"/>
      <c r="N135" s="40">
        <v>79.5</v>
      </c>
      <c r="O135" s="13">
        <v>134</v>
      </c>
      <c r="P135" s="22"/>
      <c r="Q135" s="22"/>
      <c r="R135" s="23"/>
      <c r="S135" s="23"/>
      <c r="T135" s="23"/>
      <c r="U135" s="22"/>
      <c r="V135" s="13"/>
      <c r="W135" s="2"/>
      <c r="X135" s="2"/>
      <c r="Y135" s="2"/>
      <c r="Z135" s="2"/>
      <c r="AA135" s="2"/>
      <c r="AB135" s="3"/>
      <c r="AC135" s="2"/>
      <c r="AD135" s="2"/>
      <c r="AE135" s="2"/>
      <c r="AF135" s="2"/>
      <c r="AG135" s="3"/>
    </row>
    <row r="136" spans="1:33" s="4" customFormat="1" ht="13.5" thickBot="1">
      <c r="A136" s="1">
        <v>135</v>
      </c>
      <c r="B136" s="37">
        <v>-7.5</v>
      </c>
      <c r="C136" s="38"/>
      <c r="D136" s="38"/>
      <c r="E136" s="39">
        <v>-246.68</v>
      </c>
      <c r="F136" s="38"/>
      <c r="G136" s="38"/>
      <c r="H136" s="40"/>
      <c r="I136" s="17">
        <v>135</v>
      </c>
      <c r="J136" s="40">
        <v>6.13</v>
      </c>
      <c r="K136" s="41"/>
      <c r="L136" s="41"/>
      <c r="M136" s="41"/>
      <c r="N136" s="40">
        <v>80</v>
      </c>
      <c r="O136" s="13">
        <v>135</v>
      </c>
      <c r="P136" s="22"/>
      <c r="Q136" s="22"/>
      <c r="R136" s="23"/>
      <c r="S136" s="23"/>
      <c r="T136" s="23"/>
      <c r="U136" s="23"/>
      <c r="V136" s="13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s="4" customFormat="1" ht="13.5" thickBot="1">
      <c r="A137" s="1">
        <v>136</v>
      </c>
      <c r="B137" s="37">
        <v>-7.49</v>
      </c>
      <c r="C137" s="38"/>
      <c r="D137" s="38"/>
      <c r="E137" s="39">
        <v>-246.43</v>
      </c>
      <c r="F137" s="38"/>
      <c r="G137" s="38"/>
      <c r="H137" s="40">
        <v>1.78</v>
      </c>
      <c r="I137" s="17">
        <v>136</v>
      </c>
      <c r="J137" s="40">
        <v>6.14</v>
      </c>
      <c r="K137" s="41"/>
      <c r="L137" s="41"/>
      <c r="M137" s="41"/>
      <c r="N137" s="40">
        <v>80.5</v>
      </c>
      <c r="O137" s="13">
        <v>136</v>
      </c>
      <c r="P137" s="22"/>
      <c r="Q137" s="23"/>
      <c r="R137" s="23"/>
      <c r="S137" s="22"/>
      <c r="T137" s="23"/>
      <c r="U137" s="23"/>
      <c r="V137" s="13"/>
      <c r="W137" s="2"/>
      <c r="X137" s="2"/>
      <c r="Y137" s="3"/>
      <c r="Z137" s="2"/>
      <c r="AA137" s="2"/>
      <c r="AB137" s="3"/>
      <c r="AC137" s="2"/>
      <c r="AD137" s="2"/>
      <c r="AE137" s="2"/>
      <c r="AF137" s="2"/>
      <c r="AG137" s="2"/>
    </row>
    <row r="138" spans="1:33" s="4" customFormat="1" ht="13.5" thickBot="1">
      <c r="A138" s="1">
        <v>137</v>
      </c>
      <c r="B138" s="37">
        <v>-7.48</v>
      </c>
      <c r="C138" s="38"/>
      <c r="D138" s="38"/>
      <c r="E138" s="39">
        <v>-246.19</v>
      </c>
      <c r="F138" s="38"/>
      <c r="G138" s="38"/>
      <c r="H138" s="40"/>
      <c r="I138" s="17">
        <v>137</v>
      </c>
      <c r="J138" s="40">
        <v>6.16</v>
      </c>
      <c r="K138" s="41"/>
      <c r="L138" s="41"/>
      <c r="M138" s="41"/>
      <c r="N138" s="40">
        <v>81</v>
      </c>
      <c r="O138" s="13">
        <v>137</v>
      </c>
      <c r="P138" s="23"/>
      <c r="Q138" s="22"/>
      <c r="R138" s="23"/>
      <c r="S138" s="23"/>
      <c r="T138" s="23"/>
      <c r="U138" s="22"/>
      <c r="V138" s="13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s="4" customFormat="1" ht="13.5" thickBot="1">
      <c r="A139" s="1">
        <v>138</v>
      </c>
      <c r="B139" s="37">
        <v>-7.47</v>
      </c>
      <c r="C139" s="38"/>
      <c r="D139" s="38"/>
      <c r="E139" s="39">
        <v>-245.95</v>
      </c>
      <c r="F139" s="38"/>
      <c r="G139" s="38"/>
      <c r="H139" s="40"/>
      <c r="I139" s="17">
        <v>138</v>
      </c>
      <c r="J139" s="40">
        <v>6.17</v>
      </c>
      <c r="K139" s="41"/>
      <c r="L139" s="41"/>
      <c r="M139" s="41"/>
      <c r="N139" s="40">
        <v>81.5</v>
      </c>
      <c r="O139" s="13">
        <v>138</v>
      </c>
      <c r="P139" s="22"/>
      <c r="Q139" s="22"/>
      <c r="R139" s="23"/>
      <c r="S139" s="23"/>
      <c r="T139" s="23"/>
      <c r="U139" s="23"/>
      <c r="V139" s="13"/>
      <c r="W139" s="2"/>
      <c r="X139" s="2"/>
      <c r="Y139" s="2"/>
      <c r="Z139" s="2"/>
      <c r="AA139" s="2"/>
      <c r="AB139" s="3"/>
      <c r="AC139" s="2"/>
      <c r="AD139" s="2"/>
      <c r="AE139" s="2"/>
      <c r="AF139" s="2"/>
      <c r="AG139" s="3"/>
    </row>
    <row r="140" spans="1:33" s="4" customFormat="1" ht="13.5" thickBot="1">
      <c r="A140" s="1">
        <v>139</v>
      </c>
      <c r="B140" s="37">
        <v>-7.46</v>
      </c>
      <c r="C140" s="38"/>
      <c r="D140" s="38"/>
      <c r="E140" s="39">
        <v>-245.72</v>
      </c>
      <c r="F140" s="38"/>
      <c r="G140" s="38"/>
      <c r="H140" s="40">
        <v>1.79</v>
      </c>
      <c r="I140" s="17">
        <v>139</v>
      </c>
      <c r="J140" s="40">
        <v>6.18</v>
      </c>
      <c r="K140" s="41"/>
      <c r="L140" s="41"/>
      <c r="M140" s="41"/>
      <c r="N140" s="40">
        <v>82</v>
      </c>
      <c r="O140" s="13">
        <v>139</v>
      </c>
      <c r="P140" s="22"/>
      <c r="Q140" s="23"/>
      <c r="R140" s="23"/>
      <c r="S140" s="22"/>
      <c r="T140" s="23"/>
      <c r="U140" s="22"/>
      <c r="V140" s="13"/>
      <c r="W140" s="2"/>
      <c r="X140" s="2"/>
      <c r="Y140" s="3"/>
      <c r="Z140" s="2"/>
      <c r="AA140" s="2"/>
      <c r="AB140" s="2"/>
      <c r="AC140" s="2"/>
      <c r="AD140" s="2"/>
      <c r="AE140" s="2"/>
      <c r="AF140" s="2"/>
      <c r="AG140" s="2"/>
    </row>
    <row r="141" spans="1:33" s="4" customFormat="1" ht="13.5" thickBot="1">
      <c r="A141" s="1">
        <v>140</v>
      </c>
      <c r="B141" s="37">
        <v>-7.45</v>
      </c>
      <c r="C141" s="38"/>
      <c r="D141" s="38"/>
      <c r="E141" s="39">
        <v>-245.49</v>
      </c>
      <c r="F141" s="38"/>
      <c r="G141" s="38"/>
      <c r="H141" s="40"/>
      <c r="I141" s="17">
        <v>140</v>
      </c>
      <c r="J141" s="40">
        <v>6.19</v>
      </c>
      <c r="K141" s="41"/>
      <c r="L141" s="41"/>
      <c r="M141" s="41"/>
      <c r="N141" s="40">
        <v>82.5</v>
      </c>
      <c r="O141" s="13">
        <v>140</v>
      </c>
      <c r="P141" s="22"/>
      <c r="Q141" s="22"/>
      <c r="R141" s="23"/>
      <c r="S141" s="23"/>
      <c r="T141" s="23"/>
      <c r="U141" s="23"/>
      <c r="V141" s="13"/>
      <c r="W141" s="2"/>
      <c r="X141" s="2"/>
      <c r="Y141" s="2"/>
      <c r="Z141" s="2"/>
      <c r="AA141" s="2"/>
      <c r="AB141" s="3"/>
      <c r="AC141" s="2"/>
      <c r="AD141" s="2"/>
      <c r="AE141" s="2"/>
      <c r="AF141" s="2"/>
      <c r="AG141" s="2"/>
    </row>
    <row r="142" spans="1:33" s="4" customFormat="1" ht="13.5" thickBot="1">
      <c r="A142" s="1">
        <v>141</v>
      </c>
      <c r="B142" s="37">
        <v>-7.44</v>
      </c>
      <c r="C142" s="38"/>
      <c r="D142" s="38"/>
      <c r="E142" s="39">
        <v>-245.26</v>
      </c>
      <c r="F142" s="38"/>
      <c r="G142" s="38"/>
      <c r="H142" s="40"/>
      <c r="I142" s="17">
        <v>141</v>
      </c>
      <c r="J142" s="40">
        <v>6.2</v>
      </c>
      <c r="K142" s="41"/>
      <c r="L142" s="41"/>
      <c r="M142" s="41"/>
      <c r="N142" s="40">
        <v>83</v>
      </c>
      <c r="O142" s="13">
        <v>141</v>
      </c>
      <c r="P142" s="22"/>
      <c r="Q142" s="22"/>
      <c r="R142" s="23"/>
      <c r="S142" s="23"/>
      <c r="T142" s="23"/>
      <c r="U142" s="23"/>
      <c r="V142" s="13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3"/>
    </row>
    <row r="143" spans="1:33" s="4" customFormat="1" ht="13.5" thickBot="1">
      <c r="A143" s="1">
        <v>142</v>
      </c>
      <c r="B143" s="37">
        <v>-7.43</v>
      </c>
      <c r="C143" s="38"/>
      <c r="D143" s="38"/>
      <c r="E143" s="39">
        <v>-245.03</v>
      </c>
      <c r="F143" s="38"/>
      <c r="G143" s="38"/>
      <c r="H143" s="40">
        <v>1.8</v>
      </c>
      <c r="I143" s="17">
        <v>142</v>
      </c>
      <c r="J143" s="40">
        <v>6.21</v>
      </c>
      <c r="K143" s="41"/>
      <c r="L143" s="41"/>
      <c r="M143" s="41"/>
      <c r="N143" s="40">
        <v>83.5</v>
      </c>
      <c r="O143" s="13">
        <v>142</v>
      </c>
      <c r="P143" s="23"/>
      <c r="Q143" s="23"/>
      <c r="R143" s="23"/>
      <c r="S143" s="22"/>
      <c r="T143" s="23"/>
      <c r="U143" s="22"/>
      <c r="V143" s="13"/>
      <c r="W143" s="2"/>
      <c r="X143" s="2"/>
      <c r="Y143" s="3"/>
      <c r="Z143" s="2"/>
      <c r="AA143" s="2"/>
      <c r="AB143" s="3"/>
      <c r="AC143" s="2"/>
      <c r="AD143" s="2"/>
      <c r="AE143" s="2"/>
      <c r="AF143" s="2"/>
      <c r="AG143" s="2"/>
    </row>
    <row r="144" spans="1:33" s="4" customFormat="1" ht="13.5" thickBot="1">
      <c r="A144" s="1">
        <v>143</v>
      </c>
      <c r="B144" s="37">
        <v>-7.42</v>
      </c>
      <c r="C144" s="38"/>
      <c r="D144" s="38"/>
      <c r="E144" s="39">
        <v>-244.8</v>
      </c>
      <c r="F144" s="38"/>
      <c r="G144" s="38"/>
      <c r="H144" s="40"/>
      <c r="I144" s="17">
        <v>143</v>
      </c>
      <c r="J144" s="40">
        <v>6.22</v>
      </c>
      <c r="K144" s="41"/>
      <c r="L144" s="41"/>
      <c r="M144" s="41"/>
      <c r="N144" s="40">
        <v>84</v>
      </c>
      <c r="O144" s="13">
        <v>143</v>
      </c>
      <c r="P144" s="22"/>
      <c r="Q144" s="22"/>
      <c r="R144" s="23"/>
      <c r="S144" s="23"/>
      <c r="T144" s="23"/>
      <c r="U144" s="23"/>
      <c r="V144" s="13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s="4" customFormat="1" ht="13.5" thickBot="1">
      <c r="A145" s="1">
        <v>144</v>
      </c>
      <c r="B145" s="37">
        <v>-7.41</v>
      </c>
      <c r="C145" s="38"/>
      <c r="D145" s="38"/>
      <c r="E145" s="39">
        <v>-244.57</v>
      </c>
      <c r="F145" s="38"/>
      <c r="G145" s="38"/>
      <c r="H145" s="40"/>
      <c r="I145" s="17">
        <v>144</v>
      </c>
      <c r="J145" s="40">
        <v>6.24</v>
      </c>
      <c r="K145" s="41"/>
      <c r="L145" s="41"/>
      <c r="M145" s="41"/>
      <c r="N145" s="40">
        <v>84.5</v>
      </c>
      <c r="O145" s="13">
        <v>144</v>
      </c>
      <c r="P145" s="22"/>
      <c r="Q145" s="23"/>
      <c r="R145" s="23"/>
      <c r="S145" s="23"/>
      <c r="T145" s="23"/>
      <c r="U145" s="22"/>
      <c r="V145" s="13"/>
      <c r="W145" s="2"/>
      <c r="X145" s="2"/>
      <c r="Y145" s="2"/>
      <c r="Z145" s="2"/>
      <c r="AA145" s="2"/>
      <c r="AB145" s="3"/>
      <c r="AC145" s="2"/>
      <c r="AD145" s="2"/>
      <c r="AE145" s="2"/>
      <c r="AF145" s="2"/>
      <c r="AG145" s="2"/>
    </row>
    <row r="146" spans="1:33" s="4" customFormat="1" ht="13.5" thickBot="1">
      <c r="A146" s="1">
        <v>145</v>
      </c>
      <c r="B146" s="37">
        <v>-7.4</v>
      </c>
      <c r="C146" s="38"/>
      <c r="D146" s="38"/>
      <c r="E146" s="39">
        <v>-244.34</v>
      </c>
      <c r="F146" s="38"/>
      <c r="G146" s="38"/>
      <c r="H146" s="40">
        <v>1.81</v>
      </c>
      <c r="I146" s="17">
        <v>145</v>
      </c>
      <c r="J146" s="40">
        <v>6.25</v>
      </c>
      <c r="K146" s="41"/>
      <c r="L146" s="41"/>
      <c r="M146" s="41"/>
      <c r="N146" s="40">
        <v>85</v>
      </c>
      <c r="O146" s="13">
        <v>145</v>
      </c>
      <c r="P146" s="22"/>
      <c r="Q146" s="22"/>
      <c r="R146" s="23"/>
      <c r="S146" s="22"/>
      <c r="T146" s="23"/>
      <c r="U146" s="23"/>
      <c r="V146" s="13"/>
      <c r="W146" s="2"/>
      <c r="X146" s="2"/>
      <c r="Y146" s="3"/>
      <c r="Z146" s="2"/>
      <c r="AA146" s="2"/>
      <c r="AB146" s="2"/>
      <c r="AC146" s="2"/>
      <c r="AD146" s="2"/>
      <c r="AE146" s="2"/>
      <c r="AF146" s="2"/>
      <c r="AG146" s="3"/>
    </row>
    <row r="147" spans="1:33" s="4" customFormat="1" ht="13.5" thickBot="1">
      <c r="A147" s="1">
        <v>146</v>
      </c>
      <c r="B147" s="37">
        <v>-7.39</v>
      </c>
      <c r="C147" s="38"/>
      <c r="D147" s="38"/>
      <c r="E147" s="39">
        <v>-244.11</v>
      </c>
      <c r="F147" s="38"/>
      <c r="G147" s="38"/>
      <c r="H147" s="40"/>
      <c r="I147" s="17">
        <v>146</v>
      </c>
      <c r="J147" s="40">
        <v>6.26</v>
      </c>
      <c r="K147" s="41"/>
      <c r="L147" s="41"/>
      <c r="M147" s="41"/>
      <c r="N147" s="40">
        <v>85.5</v>
      </c>
      <c r="O147" s="13">
        <v>146</v>
      </c>
      <c r="P147" s="22"/>
      <c r="Q147" s="22"/>
      <c r="R147" s="23"/>
      <c r="S147" s="23"/>
      <c r="T147" s="23"/>
      <c r="U147" s="23"/>
      <c r="V147" s="13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s="4" customFormat="1" ht="13.5" thickBot="1">
      <c r="A148" s="1">
        <v>147</v>
      </c>
      <c r="B148" s="37">
        <v>-7.38</v>
      </c>
      <c r="C148" s="38"/>
      <c r="D148" s="38"/>
      <c r="E148" s="39">
        <v>-243.88</v>
      </c>
      <c r="F148" s="38"/>
      <c r="G148" s="38"/>
      <c r="H148" s="40"/>
      <c r="I148" s="17">
        <v>147</v>
      </c>
      <c r="J148" s="40">
        <v>6.28</v>
      </c>
      <c r="K148" s="41"/>
      <c r="L148" s="41"/>
      <c r="M148" s="41"/>
      <c r="N148" s="40">
        <v>86</v>
      </c>
      <c r="O148" s="13">
        <v>147</v>
      </c>
      <c r="P148" s="23"/>
      <c r="Q148" s="23"/>
      <c r="R148" s="23"/>
      <c r="S148" s="23"/>
      <c r="T148" s="23"/>
      <c r="U148" s="22"/>
      <c r="V148" s="13"/>
      <c r="W148" s="2"/>
      <c r="X148" s="2"/>
      <c r="Y148" s="2"/>
      <c r="Z148" s="2"/>
      <c r="AA148" s="2"/>
      <c r="AB148" s="3"/>
      <c r="AC148" s="2"/>
      <c r="AD148" s="2"/>
      <c r="AE148" s="2"/>
      <c r="AF148" s="2"/>
      <c r="AG148" s="2"/>
    </row>
    <row r="149" spans="1:33" s="4" customFormat="1" ht="13.5" thickBot="1">
      <c r="A149" s="1">
        <v>148</v>
      </c>
      <c r="B149" s="37">
        <v>-7.37</v>
      </c>
      <c r="C149" s="38"/>
      <c r="D149" s="38"/>
      <c r="E149" s="39">
        <v>-243.65</v>
      </c>
      <c r="F149" s="38"/>
      <c r="G149" s="38"/>
      <c r="H149" s="40">
        <v>1.82</v>
      </c>
      <c r="I149" s="17">
        <v>148</v>
      </c>
      <c r="J149" s="40">
        <v>6.29</v>
      </c>
      <c r="K149" s="41"/>
      <c r="L149" s="41"/>
      <c r="M149" s="41"/>
      <c r="N149" s="40">
        <v>86.5</v>
      </c>
      <c r="O149" s="13">
        <v>148</v>
      </c>
      <c r="P149" s="22"/>
      <c r="Q149" s="22"/>
      <c r="R149" s="23"/>
      <c r="S149" s="22"/>
      <c r="T149" s="23"/>
      <c r="U149" s="23"/>
      <c r="V149" s="13"/>
      <c r="W149" s="2"/>
      <c r="X149" s="2"/>
      <c r="Y149" s="3"/>
      <c r="Z149" s="2"/>
      <c r="AA149" s="2"/>
      <c r="AB149" s="2"/>
      <c r="AC149" s="2"/>
      <c r="AD149" s="2"/>
      <c r="AE149" s="2"/>
      <c r="AF149" s="2"/>
      <c r="AG149" s="2"/>
    </row>
    <row r="150" spans="1:33" s="4" customFormat="1" ht="13.5" thickBot="1">
      <c r="A150" s="1">
        <v>149</v>
      </c>
      <c r="B150" s="37">
        <v>-7.36</v>
      </c>
      <c r="C150" s="38"/>
      <c r="D150" s="38"/>
      <c r="E150" s="39">
        <v>-243.42</v>
      </c>
      <c r="F150" s="38"/>
      <c r="G150" s="38"/>
      <c r="H150" s="40"/>
      <c r="I150" s="17">
        <v>149</v>
      </c>
      <c r="J150" s="40">
        <v>6.3</v>
      </c>
      <c r="K150" s="41"/>
      <c r="L150" s="41"/>
      <c r="M150" s="41"/>
      <c r="N150" s="40">
        <v>87</v>
      </c>
      <c r="O150" s="13">
        <v>149</v>
      </c>
      <c r="P150" s="22"/>
      <c r="Q150" s="23"/>
      <c r="R150" s="23"/>
      <c r="S150" s="23"/>
      <c r="T150" s="23"/>
      <c r="U150" s="22"/>
      <c r="V150" s="13"/>
      <c r="W150" s="2"/>
      <c r="X150" s="2"/>
      <c r="Y150" s="2"/>
      <c r="Z150" s="2"/>
      <c r="AA150" s="2"/>
      <c r="AB150" s="3"/>
      <c r="AC150" s="2"/>
      <c r="AD150" s="2"/>
      <c r="AE150" s="2"/>
      <c r="AF150" s="2"/>
      <c r="AG150" s="3"/>
    </row>
    <row r="151" spans="1:33" s="4" customFormat="1" ht="13.5" thickBot="1">
      <c r="A151" s="1">
        <v>150</v>
      </c>
      <c r="B151" s="37">
        <v>-7.35</v>
      </c>
      <c r="C151" s="38"/>
      <c r="D151" s="38"/>
      <c r="E151" s="39">
        <v>-243.19</v>
      </c>
      <c r="F151" s="38"/>
      <c r="G151" s="38"/>
      <c r="H151" s="40"/>
      <c r="I151" s="17">
        <v>150</v>
      </c>
      <c r="J151" s="40">
        <v>6.31</v>
      </c>
      <c r="K151" s="41"/>
      <c r="L151" s="41"/>
      <c r="M151" s="41"/>
      <c r="N151" s="40">
        <v>87.5</v>
      </c>
      <c r="O151" s="13">
        <v>150</v>
      </c>
      <c r="P151" s="22"/>
      <c r="Q151" s="22"/>
      <c r="R151" s="23"/>
      <c r="S151" s="23"/>
      <c r="T151" s="23"/>
      <c r="U151" s="23"/>
      <c r="V151" s="13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s="4" customFormat="1" ht="13.5" thickBot="1">
      <c r="A152" s="1">
        <v>151</v>
      </c>
      <c r="B152" s="37">
        <v>-7.34</v>
      </c>
      <c r="C152" s="38"/>
      <c r="D152" s="38"/>
      <c r="E152" s="39">
        <v>-242.98</v>
      </c>
      <c r="F152" s="38"/>
      <c r="G152" s="38"/>
      <c r="H152" s="40">
        <v>1.83</v>
      </c>
      <c r="I152" s="17">
        <v>151</v>
      </c>
      <c r="J152" s="40">
        <v>6.33</v>
      </c>
      <c r="K152" s="41"/>
      <c r="L152" s="41"/>
      <c r="M152" s="41"/>
      <c r="N152" s="40">
        <v>88</v>
      </c>
      <c r="O152" s="13">
        <v>151</v>
      </c>
      <c r="P152" s="22"/>
      <c r="Q152" s="22"/>
      <c r="R152" s="23"/>
      <c r="S152" s="23"/>
      <c r="T152" s="23"/>
      <c r="U152" s="23"/>
      <c r="V152" s="13"/>
      <c r="W152" s="2"/>
      <c r="X152" s="2"/>
      <c r="Y152" s="2"/>
      <c r="Z152" s="2"/>
      <c r="AA152" s="2"/>
      <c r="AB152" s="3"/>
      <c r="AC152" s="2"/>
      <c r="AD152" s="2"/>
      <c r="AE152" s="2"/>
      <c r="AF152" s="2"/>
      <c r="AG152" s="2"/>
    </row>
    <row r="153" spans="1:33" s="4" customFormat="1" ht="13.5" thickBot="1">
      <c r="A153" s="1">
        <v>152</v>
      </c>
      <c r="B153" s="37">
        <v>-7.33</v>
      </c>
      <c r="C153" s="38"/>
      <c r="D153" s="38"/>
      <c r="E153" s="39">
        <v>-242.79</v>
      </c>
      <c r="F153" s="38"/>
      <c r="G153" s="38"/>
      <c r="H153" s="40"/>
      <c r="I153" s="17">
        <v>152</v>
      </c>
      <c r="J153" s="40">
        <v>6.35</v>
      </c>
      <c r="K153" s="41"/>
      <c r="L153" s="41"/>
      <c r="M153" s="41"/>
      <c r="N153" s="40">
        <v>88.5</v>
      </c>
      <c r="O153" s="13">
        <v>152</v>
      </c>
      <c r="P153" s="23"/>
      <c r="Q153" s="23"/>
      <c r="R153" s="23"/>
      <c r="S153" s="22"/>
      <c r="T153" s="23"/>
      <c r="U153" s="22"/>
      <c r="V153" s="13"/>
      <c r="W153" s="2"/>
      <c r="X153" s="2"/>
      <c r="Y153" s="3"/>
      <c r="Z153" s="2"/>
      <c r="AA153" s="2"/>
      <c r="AB153" s="2"/>
      <c r="AC153" s="2"/>
      <c r="AD153" s="2"/>
      <c r="AE153" s="2"/>
      <c r="AF153" s="2"/>
      <c r="AG153" s="3"/>
    </row>
    <row r="154" spans="1:33" s="4" customFormat="1" ht="13.5" thickBot="1">
      <c r="A154" s="1">
        <v>153</v>
      </c>
      <c r="B154" s="37">
        <v>-7.32</v>
      </c>
      <c r="C154" s="38"/>
      <c r="D154" s="38"/>
      <c r="E154" s="39">
        <v>-242.6</v>
      </c>
      <c r="F154" s="38"/>
      <c r="G154" s="38"/>
      <c r="H154" s="40">
        <v>1.84</v>
      </c>
      <c r="I154" s="17">
        <v>153</v>
      </c>
      <c r="J154" s="40">
        <v>6.37</v>
      </c>
      <c r="K154" s="41"/>
      <c r="L154" s="41"/>
      <c r="M154" s="41"/>
      <c r="N154" s="40">
        <v>89</v>
      </c>
      <c r="O154" s="13">
        <v>153</v>
      </c>
      <c r="P154" s="22"/>
      <c r="Q154" s="22"/>
      <c r="R154" s="23"/>
      <c r="S154" s="23"/>
      <c r="T154" s="23"/>
      <c r="U154" s="23"/>
      <c r="V154" s="13"/>
      <c r="W154" s="2"/>
      <c r="X154" s="2"/>
      <c r="Y154" s="2"/>
      <c r="Z154" s="2"/>
      <c r="AA154" s="2"/>
      <c r="AB154" s="3"/>
      <c r="AC154" s="2"/>
      <c r="AD154" s="2"/>
      <c r="AE154" s="2"/>
      <c r="AF154" s="2"/>
      <c r="AG154" s="2"/>
    </row>
    <row r="155" spans="1:33" s="4" customFormat="1" ht="13.5" thickBot="1">
      <c r="A155" s="1">
        <v>154</v>
      </c>
      <c r="B155" s="37">
        <v>-7.31</v>
      </c>
      <c r="C155" s="38"/>
      <c r="D155" s="38"/>
      <c r="E155" s="39">
        <v>-242.42</v>
      </c>
      <c r="F155" s="38"/>
      <c r="G155" s="38"/>
      <c r="H155" s="40"/>
      <c r="I155" s="17">
        <v>154</v>
      </c>
      <c r="J155" s="40">
        <v>6.39</v>
      </c>
      <c r="K155" s="41"/>
      <c r="L155" s="41"/>
      <c r="M155" s="41"/>
      <c r="N155" s="40">
        <v>89.5</v>
      </c>
      <c r="O155" s="13">
        <v>154</v>
      </c>
      <c r="P155" s="22"/>
      <c r="Q155" s="23"/>
      <c r="R155" s="23"/>
      <c r="S155" s="23"/>
      <c r="T155" s="23"/>
      <c r="U155" s="23"/>
      <c r="V155" s="13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4" customFormat="1" ht="13.5" thickBot="1">
      <c r="A156" s="1">
        <v>155</v>
      </c>
      <c r="B156" s="37">
        <v>-7.3</v>
      </c>
      <c r="C156" s="38"/>
      <c r="D156" s="38"/>
      <c r="E156" s="39">
        <v>-242.24</v>
      </c>
      <c r="F156" s="38"/>
      <c r="G156" s="38"/>
      <c r="H156" s="40">
        <v>1.85</v>
      </c>
      <c r="I156" s="17">
        <v>155</v>
      </c>
      <c r="J156" s="40">
        <v>6.4</v>
      </c>
      <c r="K156" s="41"/>
      <c r="L156" s="41"/>
      <c r="M156" s="41"/>
      <c r="N156" s="40">
        <v>90</v>
      </c>
      <c r="O156" s="13">
        <v>155</v>
      </c>
      <c r="P156" s="22"/>
      <c r="Q156" s="22"/>
      <c r="R156" s="23"/>
      <c r="S156" s="23"/>
      <c r="T156" s="23"/>
      <c r="U156" s="22"/>
      <c r="V156" s="13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s="4" customFormat="1" ht="13.5" thickBot="1">
      <c r="A157" s="1">
        <v>156</v>
      </c>
      <c r="B157" s="37">
        <v>-7.29</v>
      </c>
      <c r="C157" s="38"/>
      <c r="D157" s="38"/>
      <c r="E157" s="39">
        <v>-242.05</v>
      </c>
      <c r="F157" s="38"/>
      <c r="G157" s="38"/>
      <c r="H157" s="40"/>
      <c r="I157" s="17">
        <v>156</v>
      </c>
      <c r="J157" s="40">
        <v>6.42</v>
      </c>
      <c r="K157" s="41"/>
      <c r="L157" s="41"/>
      <c r="M157" s="41"/>
      <c r="N157" s="40">
        <v>90.5</v>
      </c>
      <c r="O157" s="13">
        <v>156</v>
      </c>
      <c r="P157" s="22"/>
      <c r="Q157" s="23"/>
      <c r="R157" s="23"/>
      <c r="S157" s="22"/>
      <c r="T157" s="23"/>
      <c r="U157" s="23"/>
      <c r="V157" s="13"/>
      <c r="W157" s="2"/>
      <c r="X157" s="2"/>
      <c r="Y157" s="3"/>
      <c r="Z157" s="2"/>
      <c r="AA157" s="2"/>
      <c r="AB157" s="3"/>
      <c r="AC157" s="2"/>
      <c r="AD157" s="2"/>
      <c r="AE157" s="2"/>
      <c r="AF157" s="2"/>
      <c r="AG157" s="2"/>
    </row>
    <row r="158" spans="1:33" s="4" customFormat="1" ht="13.5" thickBot="1">
      <c r="A158" s="1">
        <v>157</v>
      </c>
      <c r="B158" s="37">
        <v>-7.28</v>
      </c>
      <c r="C158" s="38"/>
      <c r="D158" s="38"/>
      <c r="E158" s="39">
        <v>-241.86</v>
      </c>
      <c r="F158" s="38"/>
      <c r="G158" s="38"/>
      <c r="H158" s="40">
        <v>1.86</v>
      </c>
      <c r="I158" s="17">
        <v>157</v>
      </c>
      <c r="J158" s="40">
        <v>6.43</v>
      </c>
      <c r="K158" s="41"/>
      <c r="L158" s="41"/>
      <c r="M158" s="41"/>
      <c r="N158" s="40">
        <v>91</v>
      </c>
      <c r="O158" s="13">
        <v>157</v>
      </c>
      <c r="P158" s="23"/>
      <c r="Q158" s="22"/>
      <c r="R158" s="23"/>
      <c r="S158" s="23"/>
      <c r="T158" s="23"/>
      <c r="U158" s="22"/>
      <c r="V158" s="13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3"/>
    </row>
    <row r="159" spans="1:33" s="4" customFormat="1" ht="13.5" thickBot="1">
      <c r="A159" s="1">
        <v>158</v>
      </c>
      <c r="B159" s="37">
        <v>-7.27</v>
      </c>
      <c r="C159" s="38"/>
      <c r="D159" s="38"/>
      <c r="E159" s="39">
        <v>-241.67</v>
      </c>
      <c r="F159" s="38"/>
      <c r="G159" s="38"/>
      <c r="H159" s="40"/>
      <c r="I159" s="17">
        <v>158</v>
      </c>
      <c r="J159" s="40">
        <v>6.45</v>
      </c>
      <c r="K159" s="41"/>
      <c r="L159" s="41"/>
      <c r="M159" s="41"/>
      <c r="N159" s="40">
        <v>91.5</v>
      </c>
      <c r="O159" s="13">
        <v>158</v>
      </c>
      <c r="P159" s="22"/>
      <c r="Q159" s="22"/>
      <c r="R159" s="23"/>
      <c r="S159" s="23"/>
      <c r="T159" s="23"/>
      <c r="U159" s="23"/>
      <c r="V159" s="13"/>
      <c r="W159" s="2"/>
      <c r="X159" s="2"/>
      <c r="Y159" s="2"/>
      <c r="Z159" s="2"/>
      <c r="AA159" s="2"/>
      <c r="AB159" s="3"/>
      <c r="AC159" s="2"/>
      <c r="AD159" s="2"/>
      <c r="AE159" s="2"/>
      <c r="AF159" s="2"/>
      <c r="AG159" s="2"/>
    </row>
    <row r="160" spans="1:33" s="4" customFormat="1" ht="13.5" thickBot="1">
      <c r="A160" s="1">
        <v>159</v>
      </c>
      <c r="B160" s="37">
        <v>-7.26</v>
      </c>
      <c r="C160" s="38"/>
      <c r="D160" s="38"/>
      <c r="E160" s="39">
        <v>-241.48</v>
      </c>
      <c r="F160" s="38"/>
      <c r="G160" s="38"/>
      <c r="H160" s="40">
        <v>1.87</v>
      </c>
      <c r="I160" s="17">
        <v>159</v>
      </c>
      <c r="J160" s="40">
        <v>6.46</v>
      </c>
      <c r="K160" s="41"/>
      <c r="L160" s="41"/>
      <c r="M160" s="41"/>
      <c r="N160" s="40">
        <v>92</v>
      </c>
      <c r="O160" s="13">
        <v>159</v>
      </c>
      <c r="P160" s="22"/>
      <c r="Q160" s="23"/>
      <c r="R160" s="23"/>
      <c r="S160" s="23"/>
      <c r="T160" s="23"/>
      <c r="U160" s="23"/>
      <c r="V160" s="13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s="4" customFormat="1" ht="13.5" thickBot="1">
      <c r="A161" s="1">
        <v>160</v>
      </c>
      <c r="B161" s="37">
        <v>-7.25</v>
      </c>
      <c r="C161" s="38"/>
      <c r="D161" s="38"/>
      <c r="E161" s="39">
        <v>-241.29</v>
      </c>
      <c r="F161" s="38"/>
      <c r="G161" s="38"/>
      <c r="H161" s="40"/>
      <c r="I161" s="17">
        <v>160</v>
      </c>
      <c r="J161" s="40">
        <v>6.48</v>
      </c>
      <c r="K161" s="41"/>
      <c r="L161" s="41"/>
      <c r="M161" s="41"/>
      <c r="N161" s="40">
        <v>92.5</v>
      </c>
      <c r="O161" s="13">
        <v>160</v>
      </c>
      <c r="P161" s="22"/>
      <c r="Q161" s="22"/>
      <c r="R161" s="23"/>
      <c r="S161" s="22"/>
      <c r="T161" s="23"/>
      <c r="U161" s="22"/>
      <c r="V161" s="13"/>
      <c r="W161" s="2"/>
      <c r="X161" s="2"/>
      <c r="Y161" s="3"/>
      <c r="Z161" s="2"/>
      <c r="AA161" s="2"/>
      <c r="AB161" s="3"/>
      <c r="AC161" s="2"/>
      <c r="AD161" s="2"/>
      <c r="AE161" s="2"/>
      <c r="AF161" s="2"/>
      <c r="AG161" s="2"/>
    </row>
    <row r="162" spans="1:33" s="4" customFormat="1" ht="13.5" thickBot="1">
      <c r="A162" s="1">
        <v>161</v>
      </c>
      <c r="B162" s="37">
        <v>-7.24</v>
      </c>
      <c r="C162" s="38"/>
      <c r="D162" s="38"/>
      <c r="E162" s="39">
        <v>-241.1</v>
      </c>
      <c r="F162" s="38"/>
      <c r="G162" s="38"/>
      <c r="H162" s="40">
        <v>1.88</v>
      </c>
      <c r="I162" s="17">
        <v>161</v>
      </c>
      <c r="J162" s="40">
        <v>6.5</v>
      </c>
      <c r="K162" s="41"/>
      <c r="L162" s="41"/>
      <c r="M162" s="41"/>
      <c r="N162" s="40">
        <v>93</v>
      </c>
      <c r="O162" s="13">
        <v>161</v>
      </c>
      <c r="P162" s="23"/>
      <c r="Q162" s="23"/>
      <c r="R162" s="23"/>
      <c r="S162" s="23"/>
      <c r="T162" s="23"/>
      <c r="U162" s="23"/>
      <c r="V162" s="13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3"/>
    </row>
    <row r="163" spans="1:33" s="4" customFormat="1" ht="13.5" thickBot="1">
      <c r="A163" s="6">
        <v>162</v>
      </c>
      <c r="B163" s="37">
        <v>-7.23</v>
      </c>
      <c r="C163" s="44"/>
      <c r="D163" s="38"/>
      <c r="E163" s="39">
        <v>-240.91</v>
      </c>
      <c r="F163" s="44"/>
      <c r="G163" s="44"/>
      <c r="H163" s="40"/>
      <c r="I163" s="18">
        <v>162</v>
      </c>
      <c r="J163" s="40">
        <v>6.51</v>
      </c>
      <c r="K163" s="41"/>
      <c r="L163" s="41"/>
      <c r="M163" s="41"/>
      <c r="N163" s="40">
        <v>93.5</v>
      </c>
      <c r="O163" s="14">
        <v>162</v>
      </c>
      <c r="P163" s="22"/>
      <c r="Q163" s="22"/>
      <c r="R163" s="23"/>
      <c r="S163" s="23"/>
      <c r="T163" s="23"/>
      <c r="U163" s="22"/>
      <c r="V163" s="13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s="4" customFormat="1" ht="13.5" thickBot="1">
      <c r="A164" s="1">
        <v>163</v>
      </c>
      <c r="B164" s="37">
        <v>-7.22</v>
      </c>
      <c r="C164" s="38"/>
      <c r="D164" s="38"/>
      <c r="E164" s="39">
        <v>-240.72</v>
      </c>
      <c r="F164" s="38"/>
      <c r="G164" s="38"/>
      <c r="H164" s="40">
        <v>1.89</v>
      </c>
      <c r="I164" s="17">
        <v>163</v>
      </c>
      <c r="J164" s="40">
        <v>6.53</v>
      </c>
      <c r="K164" s="41"/>
      <c r="L164" s="41"/>
      <c r="M164" s="41"/>
      <c r="N164" s="40">
        <v>94</v>
      </c>
      <c r="O164" s="13">
        <v>163</v>
      </c>
      <c r="P164" s="22"/>
      <c r="Q164" s="23"/>
      <c r="R164" s="23"/>
      <c r="S164" s="23"/>
      <c r="T164" s="23"/>
      <c r="U164" s="23"/>
      <c r="V164" s="13"/>
      <c r="W164" s="2"/>
      <c r="X164" s="2"/>
      <c r="Y164" s="2"/>
      <c r="Z164" s="2"/>
      <c r="AA164" s="2"/>
      <c r="AB164" s="3"/>
      <c r="AC164" s="2"/>
      <c r="AD164" s="2"/>
      <c r="AE164" s="2"/>
      <c r="AF164" s="2"/>
      <c r="AG164" s="2"/>
    </row>
    <row r="165" spans="1:33" s="4" customFormat="1" ht="13.5" thickBot="1">
      <c r="A165" s="1">
        <v>164</v>
      </c>
      <c r="B165" s="37">
        <v>-7.21</v>
      </c>
      <c r="C165" s="38"/>
      <c r="D165" s="38"/>
      <c r="E165" s="39">
        <v>-240.53</v>
      </c>
      <c r="F165" s="38"/>
      <c r="G165" s="38"/>
      <c r="H165" s="40"/>
      <c r="I165" s="17">
        <v>164</v>
      </c>
      <c r="J165" s="40">
        <v>6.55</v>
      </c>
      <c r="K165" s="41"/>
      <c r="L165" s="41"/>
      <c r="M165" s="41"/>
      <c r="N165" s="40">
        <v>94.5</v>
      </c>
      <c r="O165" s="13">
        <v>164</v>
      </c>
      <c r="P165" s="22"/>
      <c r="Q165" s="22"/>
      <c r="R165" s="23"/>
      <c r="S165" s="23"/>
      <c r="T165" s="23"/>
      <c r="U165" s="23"/>
      <c r="V165" s="13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s="4" customFormat="1" ht="13.5" thickBot="1">
      <c r="A166" s="1">
        <v>165</v>
      </c>
      <c r="B166" s="37"/>
      <c r="C166" s="38"/>
      <c r="D166" s="38"/>
      <c r="E166" s="39">
        <v>-240.34</v>
      </c>
      <c r="F166" s="38"/>
      <c r="G166" s="38"/>
      <c r="H166" s="40">
        <v>1.9</v>
      </c>
      <c r="I166" s="17">
        <v>165</v>
      </c>
      <c r="J166" s="40">
        <v>6.56</v>
      </c>
      <c r="K166" s="41"/>
      <c r="L166" s="41"/>
      <c r="M166" s="41"/>
      <c r="N166" s="40">
        <v>95</v>
      </c>
      <c r="O166" s="13">
        <v>165</v>
      </c>
      <c r="P166" s="22"/>
      <c r="Q166" s="23"/>
      <c r="R166" s="23"/>
      <c r="S166" s="22"/>
      <c r="T166" s="23"/>
      <c r="U166" s="22"/>
      <c r="V166" s="13"/>
      <c r="W166" s="2"/>
      <c r="X166" s="2"/>
      <c r="Y166" s="3"/>
      <c r="Z166" s="2"/>
      <c r="AA166" s="2"/>
      <c r="AB166" s="3"/>
      <c r="AC166" s="2"/>
      <c r="AD166" s="2"/>
      <c r="AE166" s="2"/>
      <c r="AF166" s="2"/>
      <c r="AG166" s="3"/>
    </row>
    <row r="167" spans="1:33" s="4" customFormat="1" ht="13.5" thickBot="1">
      <c r="A167" s="1">
        <v>166</v>
      </c>
      <c r="B167" s="37">
        <v>-7.2</v>
      </c>
      <c r="C167" s="38"/>
      <c r="D167" s="38"/>
      <c r="E167" s="39">
        <v>-240.15</v>
      </c>
      <c r="F167" s="38"/>
      <c r="G167" s="38"/>
      <c r="H167" s="40"/>
      <c r="I167" s="17">
        <v>166</v>
      </c>
      <c r="J167" s="40">
        <v>6.58</v>
      </c>
      <c r="K167" s="41"/>
      <c r="L167" s="41"/>
      <c r="M167" s="41"/>
      <c r="N167" s="40">
        <v>95.5</v>
      </c>
      <c r="O167" s="13">
        <v>166</v>
      </c>
      <c r="P167" s="22"/>
      <c r="Q167" s="22"/>
      <c r="R167" s="23"/>
      <c r="S167" s="23"/>
      <c r="T167" s="23"/>
      <c r="U167" s="23"/>
      <c r="V167" s="13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s="4" customFormat="1" ht="13.5" thickBot="1">
      <c r="A168" s="1">
        <v>167</v>
      </c>
      <c r="B168" s="37">
        <v>-7.19</v>
      </c>
      <c r="C168" s="38"/>
      <c r="D168" s="38"/>
      <c r="E168" s="39">
        <v>-239.96</v>
      </c>
      <c r="F168" s="38"/>
      <c r="G168" s="38"/>
      <c r="H168" s="40"/>
      <c r="I168" s="17">
        <v>167</v>
      </c>
      <c r="J168" s="40">
        <v>6.6</v>
      </c>
      <c r="K168" s="41"/>
      <c r="L168" s="41"/>
      <c r="M168" s="41"/>
      <c r="N168" s="40"/>
      <c r="O168" s="13">
        <v>167</v>
      </c>
      <c r="P168" s="22"/>
      <c r="Q168" s="23"/>
      <c r="R168" s="23"/>
      <c r="S168" s="23"/>
      <c r="T168" s="23"/>
      <c r="U168" s="22"/>
      <c r="V168" s="13"/>
      <c r="W168" s="2"/>
      <c r="X168" s="2"/>
      <c r="Y168" s="2"/>
      <c r="Z168" s="2"/>
      <c r="AA168" s="2"/>
      <c r="AB168" s="3"/>
      <c r="AC168" s="2"/>
      <c r="AD168" s="2"/>
      <c r="AE168" s="2"/>
      <c r="AF168" s="2"/>
      <c r="AG168" s="2"/>
    </row>
    <row r="169" spans="1:33" s="4" customFormat="1" ht="13.5" thickBot="1">
      <c r="A169" s="1">
        <v>168</v>
      </c>
      <c r="B169" s="37">
        <v>-7.18</v>
      </c>
      <c r="C169" s="38"/>
      <c r="D169" s="38"/>
      <c r="E169" s="39">
        <v>-239.77</v>
      </c>
      <c r="F169" s="38"/>
      <c r="G169" s="38"/>
      <c r="H169" s="40">
        <v>1.91</v>
      </c>
      <c r="I169" s="17">
        <v>168</v>
      </c>
      <c r="J169" s="40">
        <v>6.61</v>
      </c>
      <c r="K169" s="41"/>
      <c r="L169" s="41"/>
      <c r="M169" s="41"/>
      <c r="N169" s="40">
        <v>96</v>
      </c>
      <c r="O169" s="13">
        <v>168</v>
      </c>
      <c r="P169" s="22"/>
      <c r="Q169" s="22"/>
      <c r="R169" s="23"/>
      <c r="S169" s="23"/>
      <c r="T169" s="23"/>
      <c r="U169" s="23"/>
      <c r="V169" s="13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s="4" customFormat="1" ht="13.5" thickBot="1">
      <c r="A170" s="1">
        <v>169</v>
      </c>
      <c r="B170" s="37">
        <v>-7.17</v>
      </c>
      <c r="C170" s="38"/>
      <c r="D170" s="38"/>
      <c r="E170" s="39">
        <v>-239.58</v>
      </c>
      <c r="F170" s="38"/>
      <c r="G170" s="38"/>
      <c r="H170" s="40"/>
      <c r="I170" s="17">
        <v>169</v>
      </c>
      <c r="J170" s="40">
        <v>6.63</v>
      </c>
      <c r="K170" s="41"/>
      <c r="L170" s="41"/>
      <c r="M170" s="41"/>
      <c r="N170" s="40"/>
      <c r="O170" s="13">
        <v>169</v>
      </c>
      <c r="P170" s="23"/>
      <c r="Q170" s="23"/>
      <c r="R170" s="23"/>
      <c r="S170" s="23"/>
      <c r="T170" s="23"/>
      <c r="U170" s="22"/>
      <c r="V170" s="13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s="4" customFormat="1" ht="13.5" thickBot="1">
      <c r="A171" s="1">
        <v>170</v>
      </c>
      <c r="B171" s="37">
        <v>-7.16</v>
      </c>
      <c r="C171" s="38"/>
      <c r="D171" s="38"/>
      <c r="E171" s="39">
        <v>-239.39</v>
      </c>
      <c r="F171" s="38"/>
      <c r="G171" s="38"/>
      <c r="H171" s="40"/>
      <c r="I171" s="17">
        <v>170</v>
      </c>
      <c r="J171" s="40">
        <v>6.65</v>
      </c>
      <c r="K171" s="41"/>
      <c r="L171" s="41"/>
      <c r="M171" s="41"/>
      <c r="N171" s="40">
        <v>96.5</v>
      </c>
      <c r="O171" s="13">
        <v>170</v>
      </c>
      <c r="P171" s="22"/>
      <c r="Q171" s="22"/>
      <c r="R171" s="23"/>
      <c r="S171" s="23"/>
      <c r="T171" s="23"/>
      <c r="U171" s="23"/>
      <c r="V171" s="13"/>
      <c r="W171" s="2"/>
      <c r="X171" s="2"/>
      <c r="Y171" s="2"/>
      <c r="Z171" s="2"/>
      <c r="AA171" s="2"/>
      <c r="AB171" s="3"/>
      <c r="AC171" s="2"/>
      <c r="AD171" s="2"/>
      <c r="AE171" s="2"/>
      <c r="AF171" s="2"/>
      <c r="AG171" s="2"/>
    </row>
    <row r="172" spans="1:33" s="4" customFormat="1" ht="13.5" thickBot="1">
      <c r="A172" s="6">
        <v>171</v>
      </c>
      <c r="B172" s="37"/>
      <c r="C172" s="44"/>
      <c r="D172" s="38"/>
      <c r="E172" s="39">
        <v>-239.2</v>
      </c>
      <c r="F172" s="44"/>
      <c r="G172" s="44"/>
      <c r="H172" s="40">
        <v>1.92</v>
      </c>
      <c r="I172" s="18">
        <v>171</v>
      </c>
      <c r="J172" s="40">
        <v>6.66</v>
      </c>
      <c r="K172" s="41"/>
      <c r="L172" s="41"/>
      <c r="M172" s="41"/>
      <c r="N172" s="40"/>
      <c r="O172" s="14">
        <v>171</v>
      </c>
      <c r="P172" s="22"/>
      <c r="Q172" s="23"/>
      <c r="R172" s="23"/>
      <c r="S172" s="23"/>
      <c r="T172" s="23"/>
      <c r="U172" s="26"/>
      <c r="V172" s="13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3"/>
    </row>
    <row r="173" spans="1:33" s="4" customFormat="1" ht="13.5" thickBot="1">
      <c r="A173" s="1">
        <v>172</v>
      </c>
      <c r="B173" s="37">
        <v>-7.15</v>
      </c>
      <c r="C173" s="38"/>
      <c r="D173" s="38"/>
      <c r="E173" s="39">
        <v>-239.01</v>
      </c>
      <c r="F173" s="38"/>
      <c r="G173" s="38"/>
      <c r="H173" s="40"/>
      <c r="I173" s="17">
        <v>172</v>
      </c>
      <c r="J173" s="40">
        <v>6.68</v>
      </c>
      <c r="K173" s="41"/>
      <c r="L173" s="41"/>
      <c r="M173" s="41"/>
      <c r="N173" s="40">
        <v>97</v>
      </c>
      <c r="O173" s="13">
        <v>172</v>
      </c>
      <c r="P173" s="22"/>
      <c r="Q173" s="22"/>
      <c r="R173" s="23"/>
      <c r="S173" s="23"/>
      <c r="T173" s="23"/>
      <c r="U173" s="22"/>
      <c r="V173" s="13"/>
      <c r="W173" s="2"/>
      <c r="X173" s="2"/>
      <c r="Y173" s="2"/>
      <c r="Z173" s="2"/>
      <c r="AA173" s="2"/>
      <c r="AB173" s="3"/>
      <c r="AC173" s="2"/>
      <c r="AD173" s="2"/>
      <c r="AE173" s="2"/>
      <c r="AF173" s="2"/>
      <c r="AG173" s="2"/>
    </row>
    <row r="174" spans="1:33" s="4" customFormat="1" ht="13.5" thickBot="1">
      <c r="A174" s="1">
        <v>173</v>
      </c>
      <c r="B174" s="37">
        <v>-7.14</v>
      </c>
      <c r="C174" s="38"/>
      <c r="D174" s="38"/>
      <c r="E174" s="39">
        <v>-238.82</v>
      </c>
      <c r="F174" s="38"/>
      <c r="G174" s="38"/>
      <c r="H174" s="40"/>
      <c r="I174" s="17">
        <v>173</v>
      </c>
      <c r="J174" s="40">
        <v>6.69</v>
      </c>
      <c r="K174" s="41"/>
      <c r="L174" s="41"/>
      <c r="M174" s="41"/>
      <c r="N174" s="40"/>
      <c r="O174" s="13">
        <v>173</v>
      </c>
      <c r="P174" s="23"/>
      <c r="Q174" s="23"/>
      <c r="R174" s="23"/>
      <c r="S174" s="23"/>
      <c r="T174" s="23"/>
      <c r="U174" s="23"/>
      <c r="V174" s="13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s="4" customFormat="1" ht="13.5" thickBot="1">
      <c r="A175" s="1">
        <v>174</v>
      </c>
      <c r="B175" s="37">
        <v>-7.13</v>
      </c>
      <c r="C175" s="38"/>
      <c r="D175" s="38"/>
      <c r="E175" s="39">
        <v>-238.63</v>
      </c>
      <c r="F175" s="38"/>
      <c r="G175" s="38"/>
      <c r="H175" s="40">
        <v>1.93</v>
      </c>
      <c r="I175" s="17">
        <v>174</v>
      </c>
      <c r="J175" s="40">
        <v>6.71</v>
      </c>
      <c r="K175" s="41"/>
      <c r="L175" s="41"/>
      <c r="M175" s="41"/>
      <c r="N175" s="40">
        <v>97.5</v>
      </c>
      <c r="O175" s="13">
        <v>174</v>
      </c>
      <c r="P175" s="22"/>
      <c r="Q175" s="22"/>
      <c r="R175" s="23"/>
      <c r="S175" s="23"/>
      <c r="T175" s="23"/>
      <c r="U175" s="22"/>
      <c r="V175" s="13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s="4" customFormat="1" ht="13.5" thickBot="1">
      <c r="A176" s="1">
        <v>175</v>
      </c>
      <c r="B176" s="37">
        <v>-7.12</v>
      </c>
      <c r="C176" s="38"/>
      <c r="D176" s="38"/>
      <c r="E176" s="39">
        <v>-238.44</v>
      </c>
      <c r="F176" s="38"/>
      <c r="G176" s="38"/>
      <c r="H176" s="40"/>
      <c r="I176" s="17">
        <v>175</v>
      </c>
      <c r="J176" s="40">
        <v>6.73</v>
      </c>
      <c r="K176" s="41"/>
      <c r="L176" s="41"/>
      <c r="M176" s="41"/>
      <c r="N176" s="40"/>
      <c r="O176" s="13">
        <v>175</v>
      </c>
      <c r="P176" s="22"/>
      <c r="Q176" s="23"/>
      <c r="R176" s="23"/>
      <c r="S176" s="23"/>
      <c r="T176" s="23"/>
      <c r="U176" s="23"/>
      <c r="V176" s="13"/>
      <c r="W176" s="2"/>
      <c r="X176" s="2"/>
      <c r="Y176" s="2"/>
      <c r="Z176" s="2"/>
      <c r="AA176" s="2"/>
      <c r="AB176" s="3"/>
      <c r="AC176" s="2"/>
      <c r="AD176" s="2"/>
      <c r="AE176" s="2"/>
      <c r="AF176" s="2"/>
      <c r="AG176" s="2"/>
    </row>
    <row r="177" spans="1:33" s="4" customFormat="1" ht="13.5" thickBot="1">
      <c r="A177" s="1">
        <v>176</v>
      </c>
      <c r="B177" s="37">
        <v>-7.11</v>
      </c>
      <c r="C177" s="38"/>
      <c r="D177" s="38"/>
      <c r="E177" s="39">
        <v>-238.25</v>
      </c>
      <c r="F177" s="38"/>
      <c r="G177" s="38"/>
      <c r="H177" s="40"/>
      <c r="I177" s="17">
        <v>176</v>
      </c>
      <c r="J177" s="40">
        <v>6.74</v>
      </c>
      <c r="K177" s="41"/>
      <c r="L177" s="41"/>
      <c r="M177" s="41"/>
      <c r="N177" s="40">
        <v>98</v>
      </c>
      <c r="O177" s="13">
        <v>176</v>
      </c>
      <c r="P177" s="23"/>
      <c r="Q177" s="22"/>
      <c r="R177" s="23"/>
      <c r="S177" s="22"/>
      <c r="T177" s="23"/>
      <c r="U177" s="23"/>
      <c r="V177" s="13"/>
      <c r="W177" s="2"/>
      <c r="X177" s="2"/>
      <c r="Y177" s="3"/>
      <c r="Z177" s="2"/>
      <c r="AA177" s="2"/>
      <c r="AB177" s="2"/>
      <c r="AC177" s="2"/>
      <c r="AD177" s="2"/>
      <c r="AE177" s="2"/>
      <c r="AF177" s="2"/>
      <c r="AG177" s="3"/>
    </row>
    <row r="178" spans="1:33" s="4" customFormat="1" ht="13.5" thickBot="1">
      <c r="A178" s="1">
        <v>177</v>
      </c>
      <c r="B178" s="37">
        <v>-7.1</v>
      </c>
      <c r="C178" s="38"/>
      <c r="D178" s="38"/>
      <c r="E178" s="39">
        <v>-237.87</v>
      </c>
      <c r="F178" s="38"/>
      <c r="G178" s="38"/>
      <c r="H178" s="40">
        <v>1.94</v>
      </c>
      <c r="I178" s="17">
        <v>177</v>
      </c>
      <c r="J178" s="40">
        <v>6.76</v>
      </c>
      <c r="K178" s="41"/>
      <c r="L178" s="41"/>
      <c r="M178" s="41"/>
      <c r="N178" s="40"/>
      <c r="O178" s="13">
        <v>177</v>
      </c>
      <c r="P178" s="22"/>
      <c r="Q178" s="23"/>
      <c r="R178" s="23"/>
      <c r="S178" s="23"/>
      <c r="T178" s="23"/>
      <c r="U178" s="22"/>
      <c r="V178" s="13"/>
      <c r="W178" s="2"/>
      <c r="X178" s="2"/>
      <c r="Y178" s="2"/>
      <c r="Z178" s="2"/>
      <c r="AA178" s="2"/>
      <c r="AB178" s="3"/>
      <c r="AC178" s="2"/>
      <c r="AD178" s="2"/>
      <c r="AE178" s="2"/>
      <c r="AF178" s="2"/>
      <c r="AG178" s="2"/>
    </row>
    <row r="179" spans="1:33" s="4" customFormat="1" ht="13.5" thickBot="1">
      <c r="A179" s="1">
        <v>178</v>
      </c>
      <c r="B179" s="37"/>
      <c r="C179" s="38"/>
      <c r="D179" s="38"/>
      <c r="E179" s="39">
        <v>-237.68</v>
      </c>
      <c r="F179" s="38"/>
      <c r="G179" s="38"/>
      <c r="H179" s="40"/>
      <c r="I179" s="17">
        <v>178</v>
      </c>
      <c r="J179" s="40">
        <v>6.78</v>
      </c>
      <c r="K179" s="41"/>
      <c r="L179" s="41"/>
      <c r="M179" s="41"/>
      <c r="N179" s="40">
        <v>98.5</v>
      </c>
      <c r="O179" s="13">
        <v>178</v>
      </c>
      <c r="P179" s="22"/>
      <c r="Q179" s="23"/>
      <c r="R179" s="23"/>
      <c r="S179" s="23"/>
      <c r="T179" s="23"/>
      <c r="U179" s="23"/>
      <c r="V179" s="13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s="4" customFormat="1" ht="13.5" thickBot="1">
      <c r="A180" s="1">
        <v>179</v>
      </c>
      <c r="B180" s="37">
        <v>-7.09</v>
      </c>
      <c r="C180" s="38"/>
      <c r="D180" s="38"/>
      <c r="E180" s="39">
        <v>-237.49</v>
      </c>
      <c r="F180" s="38"/>
      <c r="G180" s="38"/>
      <c r="H180" s="40"/>
      <c r="I180" s="17">
        <v>179</v>
      </c>
      <c r="J180" s="40">
        <v>6.79</v>
      </c>
      <c r="K180" s="41"/>
      <c r="L180" s="41"/>
      <c r="M180" s="41"/>
      <c r="N180" s="40"/>
      <c r="O180" s="13">
        <v>179</v>
      </c>
      <c r="P180" s="22"/>
      <c r="Q180" s="22"/>
      <c r="R180" s="23"/>
      <c r="S180" s="23"/>
      <c r="T180" s="23"/>
      <c r="U180" s="22"/>
      <c r="V180" s="13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s="4" customFormat="1" ht="13.5" thickBot="1">
      <c r="A181" s="1">
        <v>180</v>
      </c>
      <c r="B181" s="37">
        <v>-7.08</v>
      </c>
      <c r="C181" s="38"/>
      <c r="D181" s="38"/>
      <c r="E181" s="39">
        <v>-237.3</v>
      </c>
      <c r="F181" s="38"/>
      <c r="G181" s="38"/>
      <c r="H181" s="40">
        <v>1.95</v>
      </c>
      <c r="I181" s="17">
        <v>180</v>
      </c>
      <c r="J181" s="40">
        <v>6.81</v>
      </c>
      <c r="K181" s="41"/>
      <c r="L181" s="41"/>
      <c r="M181" s="41"/>
      <c r="N181" s="40">
        <v>99</v>
      </c>
      <c r="O181" s="13">
        <v>180</v>
      </c>
      <c r="P181" s="23"/>
      <c r="Q181" s="23"/>
      <c r="R181" s="23"/>
      <c r="S181" s="23"/>
      <c r="T181" s="23"/>
      <c r="U181" s="23"/>
      <c r="V181" s="13"/>
      <c r="W181" s="2"/>
      <c r="X181" s="2"/>
      <c r="Y181" s="2"/>
      <c r="Z181" s="2"/>
      <c r="AA181" s="2"/>
      <c r="AB181" s="3"/>
      <c r="AC181" s="2"/>
      <c r="AD181" s="2"/>
      <c r="AE181" s="2"/>
      <c r="AF181" s="2"/>
      <c r="AG181" s="2"/>
    </row>
    <row r="182" spans="1:33" s="4" customFormat="1" ht="13.5" thickBot="1">
      <c r="A182" s="1">
        <v>181</v>
      </c>
      <c r="B182" s="37">
        <v>-7.07</v>
      </c>
      <c r="C182" s="38"/>
      <c r="D182" s="38"/>
      <c r="E182" s="39">
        <v>-237.05</v>
      </c>
      <c r="F182" s="38"/>
      <c r="G182" s="38"/>
      <c r="H182" s="40"/>
      <c r="I182" s="17">
        <v>181</v>
      </c>
      <c r="J182" s="40">
        <v>6.82</v>
      </c>
      <c r="K182" s="41"/>
      <c r="L182" s="41"/>
      <c r="M182" s="41"/>
      <c r="N182" s="40"/>
      <c r="O182" s="13">
        <v>181</v>
      </c>
      <c r="P182" s="22"/>
      <c r="Q182" s="23"/>
      <c r="R182" s="23"/>
      <c r="S182" s="23"/>
      <c r="T182" s="23"/>
      <c r="U182" s="23"/>
      <c r="V182" s="13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s="4" customFormat="1" ht="13.5" thickBot="1">
      <c r="A183" s="1">
        <v>182</v>
      </c>
      <c r="B183" s="37">
        <v>-7.06</v>
      </c>
      <c r="C183" s="38"/>
      <c r="D183" s="38"/>
      <c r="E183" s="39">
        <v>-236.8</v>
      </c>
      <c r="F183" s="38"/>
      <c r="G183" s="38"/>
      <c r="H183" s="40">
        <v>1.96</v>
      </c>
      <c r="I183" s="17">
        <v>182</v>
      </c>
      <c r="J183" s="40">
        <v>6.84</v>
      </c>
      <c r="K183" s="41"/>
      <c r="L183" s="41"/>
      <c r="M183" s="41"/>
      <c r="N183" s="40">
        <v>99.5</v>
      </c>
      <c r="O183" s="13">
        <v>182</v>
      </c>
      <c r="P183" s="22"/>
      <c r="Q183" s="22"/>
      <c r="R183" s="23"/>
      <c r="S183" s="23"/>
      <c r="T183" s="23"/>
      <c r="U183" s="22"/>
      <c r="V183" s="13"/>
      <c r="W183" s="2"/>
      <c r="X183" s="2"/>
      <c r="Y183" s="2"/>
      <c r="Z183" s="2"/>
      <c r="AA183" s="2"/>
      <c r="AB183" s="3"/>
      <c r="AC183" s="2"/>
      <c r="AD183" s="2"/>
      <c r="AE183" s="2"/>
      <c r="AF183" s="2"/>
      <c r="AG183" s="2"/>
    </row>
    <row r="184" spans="1:33" s="4" customFormat="1" ht="13.5" thickBot="1">
      <c r="A184" s="1">
        <v>183</v>
      </c>
      <c r="B184" s="37">
        <v>-7.05</v>
      </c>
      <c r="C184" s="38"/>
      <c r="D184" s="38"/>
      <c r="E184" s="39">
        <v>-236.55</v>
      </c>
      <c r="F184" s="38"/>
      <c r="G184" s="38"/>
      <c r="H184" s="40">
        <v>1.97</v>
      </c>
      <c r="I184" s="17">
        <v>183</v>
      </c>
      <c r="J184" s="40">
        <v>6.86</v>
      </c>
      <c r="K184" s="41"/>
      <c r="L184" s="41"/>
      <c r="M184" s="41"/>
      <c r="N184" s="40"/>
      <c r="O184" s="13">
        <v>183</v>
      </c>
      <c r="P184" s="23"/>
      <c r="Q184" s="23"/>
      <c r="R184" s="23"/>
      <c r="S184" s="23"/>
      <c r="T184" s="23"/>
      <c r="U184" s="23"/>
      <c r="V184" s="13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s="4" customFormat="1" ht="13.5" thickBot="1">
      <c r="A185" s="6">
        <v>184</v>
      </c>
      <c r="B185" s="37">
        <v>-7.04</v>
      </c>
      <c r="C185" s="44"/>
      <c r="D185" s="38"/>
      <c r="E185" s="39">
        <v>-236.3</v>
      </c>
      <c r="F185" s="44"/>
      <c r="G185" s="44"/>
      <c r="H185" s="40"/>
      <c r="I185" s="18">
        <v>184</v>
      </c>
      <c r="J185" s="40">
        <v>6.87</v>
      </c>
      <c r="K185" s="41"/>
      <c r="L185" s="41"/>
      <c r="M185" s="41"/>
      <c r="N185" s="40">
        <v>100</v>
      </c>
      <c r="O185" s="14">
        <v>184</v>
      </c>
      <c r="P185" s="22"/>
      <c r="Q185" s="23"/>
      <c r="R185" s="23"/>
      <c r="S185" s="23"/>
      <c r="T185" s="23"/>
      <c r="U185" s="22"/>
      <c r="V185" s="13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3"/>
    </row>
    <row r="186" spans="1:33" s="4" customFormat="1" ht="13.5" thickBot="1">
      <c r="A186" s="1">
        <v>185</v>
      </c>
      <c r="B186" s="37"/>
      <c r="C186" s="38"/>
      <c r="D186" s="38"/>
      <c r="E186" s="39">
        <v>-236.05</v>
      </c>
      <c r="F186" s="38"/>
      <c r="G186" s="38"/>
      <c r="H186" s="40">
        <v>1.98</v>
      </c>
      <c r="I186" s="17">
        <v>185</v>
      </c>
      <c r="J186" s="40">
        <v>6.89</v>
      </c>
      <c r="K186" s="41"/>
      <c r="L186" s="41"/>
      <c r="M186" s="41"/>
      <c r="N186" s="40"/>
      <c r="O186" s="13">
        <v>185</v>
      </c>
      <c r="P186" s="23"/>
      <c r="Q186" s="22"/>
      <c r="R186" s="23"/>
      <c r="S186" s="23"/>
      <c r="T186" s="23"/>
      <c r="U186" s="23"/>
      <c r="V186" s="13"/>
      <c r="W186" s="2"/>
      <c r="X186" s="2"/>
      <c r="Y186" s="2"/>
      <c r="Z186" s="2"/>
      <c r="AA186" s="2"/>
      <c r="AB186" s="3"/>
      <c r="AC186" s="2"/>
      <c r="AD186" s="2"/>
      <c r="AE186" s="2"/>
      <c r="AF186" s="2"/>
      <c r="AG186" s="2"/>
    </row>
    <row r="187" spans="1:33" s="4" customFormat="1" ht="13.5" thickBot="1">
      <c r="A187" s="1">
        <v>186</v>
      </c>
      <c r="B187" s="37">
        <v>-7.03</v>
      </c>
      <c r="C187" s="38"/>
      <c r="D187" s="38"/>
      <c r="E187" s="39">
        <v>-235.8</v>
      </c>
      <c r="F187" s="38"/>
      <c r="G187" s="38"/>
      <c r="H187" s="40"/>
      <c r="I187" s="17">
        <v>186</v>
      </c>
      <c r="J187" s="40">
        <v>6.9</v>
      </c>
      <c r="K187" s="41"/>
      <c r="L187" s="41"/>
      <c r="M187" s="41"/>
      <c r="N187" s="40">
        <v>100.5</v>
      </c>
      <c r="O187" s="13">
        <v>186</v>
      </c>
      <c r="P187" s="22"/>
      <c r="Q187" s="23"/>
      <c r="R187" s="23"/>
      <c r="S187" s="23"/>
      <c r="T187" s="23"/>
      <c r="U187" s="23"/>
      <c r="V187" s="13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s="4" customFormat="1" ht="13.5" thickBot="1">
      <c r="A188" s="1">
        <v>187</v>
      </c>
      <c r="B188" s="37">
        <v>-7.02</v>
      </c>
      <c r="C188" s="38"/>
      <c r="D188" s="38"/>
      <c r="E188" s="39">
        <v>-235.55</v>
      </c>
      <c r="F188" s="38"/>
      <c r="G188" s="38"/>
      <c r="H188" s="40">
        <v>1.99</v>
      </c>
      <c r="I188" s="17">
        <v>187</v>
      </c>
      <c r="J188" s="40">
        <v>6.92</v>
      </c>
      <c r="K188" s="41"/>
      <c r="L188" s="41"/>
      <c r="M188" s="41"/>
      <c r="N188" s="40"/>
      <c r="O188" s="13">
        <v>187</v>
      </c>
      <c r="P188" s="22"/>
      <c r="Q188" s="23"/>
      <c r="R188" s="23"/>
      <c r="S188" s="23"/>
      <c r="T188" s="23"/>
      <c r="U188" s="22"/>
      <c r="V188" s="13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4" customFormat="1" ht="13.5" thickBot="1">
      <c r="A189" s="1">
        <v>188</v>
      </c>
      <c r="B189" s="37">
        <v>-7.01</v>
      </c>
      <c r="C189" s="38"/>
      <c r="D189" s="38"/>
      <c r="E189" s="39">
        <v>-235.3</v>
      </c>
      <c r="F189" s="38"/>
      <c r="G189" s="38"/>
      <c r="H189" s="40">
        <v>2</v>
      </c>
      <c r="I189" s="17">
        <v>188</v>
      </c>
      <c r="J189" s="40">
        <v>6.94</v>
      </c>
      <c r="K189" s="41"/>
      <c r="L189" s="41"/>
      <c r="M189" s="41"/>
      <c r="N189" s="40">
        <v>101</v>
      </c>
      <c r="O189" s="13">
        <v>188</v>
      </c>
      <c r="P189" s="23"/>
      <c r="Q189" s="23"/>
      <c r="R189" s="23"/>
      <c r="S189" s="23"/>
      <c r="T189" s="23"/>
      <c r="U189" s="23"/>
      <c r="V189" s="13"/>
      <c r="W189" s="2"/>
      <c r="X189" s="2"/>
      <c r="Y189" s="2"/>
      <c r="Z189" s="2"/>
      <c r="AA189" s="2"/>
      <c r="AB189" s="3"/>
      <c r="AC189" s="2"/>
      <c r="AD189" s="2"/>
      <c r="AE189" s="2"/>
      <c r="AF189" s="2"/>
      <c r="AG189" s="2"/>
    </row>
    <row r="190" spans="1:33" s="4" customFormat="1" ht="13.5" thickBot="1">
      <c r="A190" s="1">
        <v>189</v>
      </c>
      <c r="B190" s="37">
        <v>-7</v>
      </c>
      <c r="C190" s="38"/>
      <c r="D190" s="38"/>
      <c r="E190" s="39">
        <v>-235.05</v>
      </c>
      <c r="F190" s="38"/>
      <c r="G190" s="38"/>
      <c r="H190" s="40"/>
      <c r="I190" s="17">
        <v>189</v>
      </c>
      <c r="J190" s="40">
        <v>6.95</v>
      </c>
      <c r="K190" s="41"/>
      <c r="L190" s="41"/>
      <c r="M190" s="41"/>
      <c r="N190" s="40"/>
      <c r="O190" s="13">
        <v>189</v>
      </c>
      <c r="P190" s="22"/>
      <c r="Q190" s="22"/>
      <c r="R190" s="23"/>
      <c r="S190" s="23"/>
      <c r="T190" s="23"/>
      <c r="U190" s="22"/>
      <c r="V190" s="13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s="4" customFormat="1" ht="13.5" thickBot="1">
      <c r="A191" s="1">
        <v>190</v>
      </c>
      <c r="B191" s="37"/>
      <c r="C191" s="38"/>
      <c r="D191" s="38"/>
      <c r="E191" s="39">
        <v>-234.8</v>
      </c>
      <c r="F191" s="38"/>
      <c r="G191" s="38"/>
      <c r="H191" s="40">
        <v>2.01</v>
      </c>
      <c r="I191" s="17">
        <v>190</v>
      </c>
      <c r="J191" s="40">
        <v>6.97</v>
      </c>
      <c r="K191" s="41"/>
      <c r="L191" s="41"/>
      <c r="M191" s="41"/>
      <c r="N191" s="40">
        <v>101.5</v>
      </c>
      <c r="O191" s="13">
        <v>190</v>
      </c>
      <c r="P191" s="23"/>
      <c r="Q191" s="23"/>
      <c r="R191" s="23"/>
      <c r="S191" s="23"/>
      <c r="T191" s="23"/>
      <c r="U191" s="23"/>
      <c r="V191" s="13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s="4" customFormat="1" ht="13.5" thickBot="1">
      <c r="A192" s="1">
        <v>191</v>
      </c>
      <c r="B192" s="37">
        <v>-6.99</v>
      </c>
      <c r="C192" s="38"/>
      <c r="D192" s="38"/>
      <c r="E192" s="39">
        <v>-234.55</v>
      </c>
      <c r="F192" s="38"/>
      <c r="G192" s="38"/>
      <c r="H192" s="40"/>
      <c r="I192" s="17">
        <v>191</v>
      </c>
      <c r="J192" s="40">
        <v>6.98</v>
      </c>
      <c r="K192" s="41"/>
      <c r="L192" s="41"/>
      <c r="M192" s="41"/>
      <c r="N192" s="40"/>
      <c r="O192" s="13">
        <v>191</v>
      </c>
      <c r="P192" s="22"/>
      <c r="Q192" s="23"/>
      <c r="R192" s="23"/>
      <c r="S192" s="23"/>
      <c r="T192" s="23"/>
      <c r="U192" s="22"/>
      <c r="V192" s="13"/>
      <c r="W192" s="2"/>
      <c r="X192" s="2"/>
      <c r="Y192" s="2"/>
      <c r="Z192" s="2"/>
      <c r="AA192" s="2"/>
      <c r="AB192" s="3"/>
      <c r="AC192" s="2"/>
      <c r="AD192" s="2"/>
      <c r="AE192" s="2"/>
      <c r="AF192" s="2"/>
      <c r="AG192" s="2"/>
    </row>
    <row r="193" spans="1:33" s="4" customFormat="1" ht="13.5" thickBot="1">
      <c r="A193" s="1">
        <v>192</v>
      </c>
      <c r="B193" s="37">
        <v>-6.98</v>
      </c>
      <c r="C193" s="38"/>
      <c r="D193" s="38"/>
      <c r="E193" s="39">
        <v>-234.3</v>
      </c>
      <c r="F193" s="38"/>
      <c r="G193" s="38"/>
      <c r="H193" s="40">
        <v>2.02</v>
      </c>
      <c r="I193" s="17">
        <v>192</v>
      </c>
      <c r="J193" s="40">
        <v>7</v>
      </c>
      <c r="K193" s="41"/>
      <c r="L193" s="41"/>
      <c r="M193" s="41"/>
      <c r="N193" s="40">
        <v>102</v>
      </c>
      <c r="O193" s="13">
        <v>192</v>
      </c>
      <c r="P193" s="23"/>
      <c r="Q193" s="23"/>
      <c r="R193" s="23"/>
      <c r="S193" s="23"/>
      <c r="T193" s="23"/>
      <c r="U193" s="23"/>
      <c r="V193" s="13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s="4" customFormat="1" ht="13.5" thickBot="1">
      <c r="A194" s="1">
        <v>193</v>
      </c>
      <c r="B194" s="37">
        <v>-6.97</v>
      </c>
      <c r="C194" s="38"/>
      <c r="D194" s="38"/>
      <c r="E194" s="39">
        <v>-234.05</v>
      </c>
      <c r="F194" s="38"/>
      <c r="G194" s="38"/>
      <c r="H194" s="40"/>
      <c r="I194" s="17">
        <v>193</v>
      </c>
      <c r="J194" s="40">
        <v>7.01</v>
      </c>
      <c r="K194" s="41"/>
      <c r="L194" s="41"/>
      <c r="M194" s="41"/>
      <c r="N194" s="40"/>
      <c r="O194" s="13">
        <v>193</v>
      </c>
      <c r="P194" s="22"/>
      <c r="Q194" s="23"/>
      <c r="R194" s="23"/>
      <c r="S194" s="23"/>
      <c r="T194" s="23"/>
      <c r="U194" s="23"/>
      <c r="V194" s="13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4" customFormat="1" ht="13.5" thickBot="1">
      <c r="A195" s="1">
        <v>194</v>
      </c>
      <c r="B195" s="37">
        <v>-6.96</v>
      </c>
      <c r="C195" s="38"/>
      <c r="D195" s="38"/>
      <c r="E195" s="39">
        <v>-233.8</v>
      </c>
      <c r="F195" s="38"/>
      <c r="G195" s="38"/>
      <c r="H195" s="40">
        <v>2.03</v>
      </c>
      <c r="I195" s="17">
        <v>194</v>
      </c>
      <c r="J195" s="40">
        <v>7.03</v>
      </c>
      <c r="K195" s="41"/>
      <c r="L195" s="41"/>
      <c r="M195" s="41"/>
      <c r="N195" s="40">
        <v>102.5</v>
      </c>
      <c r="O195" s="13">
        <v>194</v>
      </c>
      <c r="P195" s="23"/>
      <c r="Q195" s="23"/>
      <c r="R195" s="23"/>
      <c r="S195" s="23"/>
      <c r="T195" s="23"/>
      <c r="U195" s="22"/>
      <c r="V195" s="13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s="4" customFormat="1" ht="13.5" thickBot="1">
      <c r="A196" s="1">
        <v>195</v>
      </c>
      <c r="B196" s="37"/>
      <c r="C196" s="38"/>
      <c r="D196" s="38"/>
      <c r="E196" s="39">
        <v>-233.55</v>
      </c>
      <c r="F196" s="38"/>
      <c r="G196" s="38"/>
      <c r="H196" s="40"/>
      <c r="I196" s="17">
        <v>195</v>
      </c>
      <c r="J196" s="40">
        <v>7.05</v>
      </c>
      <c r="K196" s="41"/>
      <c r="L196" s="41"/>
      <c r="M196" s="41"/>
      <c r="N196" s="40"/>
      <c r="O196" s="13">
        <v>195</v>
      </c>
      <c r="P196" s="22"/>
      <c r="Q196" s="23"/>
      <c r="R196" s="23"/>
      <c r="S196" s="23"/>
      <c r="T196" s="23"/>
      <c r="U196" s="23"/>
      <c r="V196" s="13"/>
      <c r="W196" s="2"/>
      <c r="X196" s="2"/>
      <c r="Y196" s="2"/>
      <c r="Z196" s="2"/>
      <c r="AA196" s="2"/>
      <c r="AB196" s="3"/>
      <c r="AC196" s="2"/>
      <c r="AD196" s="2"/>
      <c r="AE196" s="2"/>
      <c r="AF196" s="2"/>
      <c r="AG196" s="2"/>
    </row>
    <row r="197" spans="1:33" s="4" customFormat="1" ht="13.5" thickBot="1">
      <c r="A197" s="1">
        <v>196</v>
      </c>
      <c r="B197" s="37">
        <v>-6.95</v>
      </c>
      <c r="C197" s="38"/>
      <c r="D197" s="38"/>
      <c r="E197" s="39">
        <v>-233.3</v>
      </c>
      <c r="F197" s="38"/>
      <c r="G197" s="38"/>
      <c r="H197" s="40">
        <v>2.04</v>
      </c>
      <c r="I197" s="17">
        <v>196</v>
      </c>
      <c r="J197" s="40">
        <v>7.06</v>
      </c>
      <c r="K197" s="41"/>
      <c r="L197" s="41"/>
      <c r="M197" s="41"/>
      <c r="N197" s="40">
        <v>103</v>
      </c>
      <c r="O197" s="13">
        <v>196</v>
      </c>
      <c r="P197" s="23"/>
      <c r="Q197" s="23"/>
      <c r="R197" s="23"/>
      <c r="S197" s="23"/>
      <c r="T197" s="23"/>
      <c r="U197" s="22"/>
      <c r="V197" s="13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4" customFormat="1" ht="13.5" thickBot="1">
      <c r="A198" s="1">
        <v>197</v>
      </c>
      <c r="B198" s="37">
        <v>-6.94</v>
      </c>
      <c r="C198" s="38"/>
      <c r="D198" s="38"/>
      <c r="E198" s="39">
        <v>-233.05</v>
      </c>
      <c r="F198" s="38"/>
      <c r="G198" s="38"/>
      <c r="H198" s="40"/>
      <c r="I198" s="17">
        <v>197</v>
      </c>
      <c r="J198" s="40">
        <v>7.08</v>
      </c>
      <c r="K198" s="41"/>
      <c r="L198" s="41"/>
      <c r="M198" s="41"/>
      <c r="N198" s="40"/>
      <c r="O198" s="13">
        <v>197</v>
      </c>
      <c r="P198" s="23"/>
      <c r="Q198" s="23"/>
      <c r="R198" s="23"/>
      <c r="S198" s="23"/>
      <c r="T198" s="23"/>
      <c r="U198" s="23"/>
      <c r="V198" s="13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3"/>
    </row>
    <row r="199" spans="1:33" s="4" customFormat="1" ht="13.5" thickBot="1">
      <c r="A199" s="1">
        <v>198</v>
      </c>
      <c r="B199" s="37">
        <v>-6.93</v>
      </c>
      <c r="C199" s="38"/>
      <c r="D199" s="38"/>
      <c r="E199" s="39">
        <v>-232.8</v>
      </c>
      <c r="F199" s="38"/>
      <c r="G199" s="38"/>
      <c r="H199" s="40">
        <v>2.05</v>
      </c>
      <c r="I199" s="17">
        <v>198</v>
      </c>
      <c r="J199" s="40">
        <v>7.09</v>
      </c>
      <c r="K199" s="41"/>
      <c r="L199" s="41"/>
      <c r="M199" s="41"/>
      <c r="N199" s="40">
        <v>103.5</v>
      </c>
      <c r="O199" s="13">
        <v>198</v>
      </c>
      <c r="P199" s="22"/>
      <c r="Q199" s="23"/>
      <c r="R199" s="23"/>
      <c r="S199" s="23"/>
      <c r="T199" s="23"/>
      <c r="U199" s="22"/>
      <c r="V199" s="13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s="4" customFormat="1" ht="13.5" thickBot="1">
      <c r="A200" s="1">
        <v>199</v>
      </c>
      <c r="B200" s="37">
        <v>-6.92</v>
      </c>
      <c r="C200" s="38"/>
      <c r="D200" s="38"/>
      <c r="E200" s="39">
        <v>-232.65</v>
      </c>
      <c r="F200" s="38"/>
      <c r="G200" s="38"/>
      <c r="H200" s="40"/>
      <c r="I200" s="17">
        <v>199</v>
      </c>
      <c r="J200" s="40">
        <v>7.11</v>
      </c>
      <c r="K200" s="41"/>
      <c r="L200" s="41"/>
      <c r="M200" s="41"/>
      <c r="N200" s="40"/>
      <c r="O200" s="13">
        <v>199</v>
      </c>
      <c r="P200" s="23"/>
      <c r="Q200" s="23"/>
      <c r="R200" s="23"/>
      <c r="S200" s="23"/>
      <c r="T200" s="23"/>
      <c r="U200" s="23"/>
      <c r="V200" s="13"/>
      <c r="W200" s="2"/>
      <c r="X200" s="2"/>
      <c r="Y200" s="2"/>
      <c r="Z200" s="2"/>
      <c r="AA200" s="2"/>
      <c r="AB200" s="3"/>
      <c r="AC200" s="2"/>
      <c r="AD200" s="2"/>
      <c r="AE200" s="2"/>
      <c r="AF200" s="2"/>
      <c r="AG200" s="3"/>
    </row>
    <row r="201" spans="1:33" s="4" customFormat="1" ht="13.5" thickBot="1">
      <c r="A201" s="1">
        <v>200</v>
      </c>
      <c r="B201" s="37">
        <v>-6.91</v>
      </c>
      <c r="C201" s="38"/>
      <c r="D201" s="38"/>
      <c r="E201" s="39">
        <v>-232.3</v>
      </c>
      <c r="F201" s="38"/>
      <c r="G201" s="38"/>
      <c r="H201" s="40">
        <v>2.06</v>
      </c>
      <c r="I201" s="17">
        <v>200</v>
      </c>
      <c r="J201" s="40">
        <v>7.12</v>
      </c>
      <c r="K201" s="41"/>
      <c r="L201" s="41"/>
      <c r="M201" s="41"/>
      <c r="N201" s="40">
        <v>104</v>
      </c>
      <c r="O201" s="13">
        <v>200</v>
      </c>
      <c r="P201" s="23"/>
      <c r="Q201" s="23"/>
      <c r="R201" s="23"/>
      <c r="S201" s="23"/>
      <c r="T201" s="23"/>
      <c r="U201" s="23"/>
      <c r="V201" s="13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>
      <c r="A202" s="9"/>
      <c r="B202" s="4">
        <v>-6</v>
      </c>
      <c r="C202" s="4">
        <v>0</v>
      </c>
      <c r="D202" s="4">
        <v>0</v>
      </c>
      <c r="E202" s="4">
        <v>-200</v>
      </c>
      <c r="F202" s="4">
        <v>0</v>
      </c>
      <c r="G202" s="4">
        <v>0</v>
      </c>
      <c r="H202" s="4">
        <v>2.15</v>
      </c>
      <c r="I202" s="4">
        <v>0</v>
      </c>
      <c r="J202" s="4">
        <v>7.5</v>
      </c>
      <c r="K202" s="4">
        <v>0</v>
      </c>
      <c r="L202" s="4">
        <v>0</v>
      </c>
      <c r="M202" s="4">
        <v>0</v>
      </c>
      <c r="N202" s="24">
        <v>120</v>
      </c>
      <c r="O202" s="4">
        <v>0</v>
      </c>
      <c r="P202" s="24"/>
      <c r="Q202" s="24"/>
      <c r="R202" s="24"/>
      <c r="S202" s="24"/>
      <c r="T202" s="24"/>
      <c r="U202" s="24"/>
      <c r="V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>
      <c r="A203" s="9" t="s">
        <v>17</v>
      </c>
      <c r="B203" s="4" t="s">
        <v>18</v>
      </c>
      <c r="C203" s="4" t="s">
        <v>19</v>
      </c>
      <c r="D203" s="4" t="s">
        <v>20</v>
      </c>
      <c r="E203" s="4" t="s">
        <v>21</v>
      </c>
      <c r="F203" s="4" t="s">
        <v>22</v>
      </c>
      <c r="G203" s="4" t="s">
        <v>23</v>
      </c>
      <c r="H203" s="4" t="s">
        <v>4</v>
      </c>
      <c r="I203" s="19" t="s">
        <v>8</v>
      </c>
      <c r="J203" s="4" t="s">
        <v>3</v>
      </c>
      <c r="K203" s="4" t="s">
        <v>24</v>
      </c>
      <c r="L203" s="4" t="s">
        <v>25</v>
      </c>
      <c r="M203" s="4" t="s">
        <v>26</v>
      </c>
      <c r="N203" s="24" t="s">
        <v>12</v>
      </c>
      <c r="O203" s="15" t="s">
        <v>8</v>
      </c>
      <c r="P203" s="24"/>
      <c r="Q203" s="24"/>
      <c r="R203" s="24"/>
      <c r="S203" s="24"/>
      <c r="T203" s="24"/>
      <c r="U203" s="24"/>
      <c r="V203" s="15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22" s="4" customFormat="1" ht="12.75">
      <c r="A204" s="9"/>
      <c r="B204" s="33"/>
      <c r="E204" s="33"/>
      <c r="H204" s="33"/>
      <c r="I204" s="19"/>
      <c r="J204" s="33"/>
      <c r="N204" s="45"/>
      <c r="O204" s="15"/>
      <c r="P204" s="24"/>
      <c r="Q204" s="24"/>
      <c r="R204" s="24"/>
      <c r="S204" s="24"/>
      <c r="T204" s="24"/>
      <c r="U204" s="24"/>
      <c r="V204" s="15"/>
    </row>
    <row r="205" spans="1:22" s="4" customFormat="1" ht="12.75">
      <c r="A205" s="9"/>
      <c r="I205" s="19"/>
      <c r="N205" s="24"/>
      <c r="O205" s="15"/>
      <c r="P205" s="24"/>
      <c r="Q205" s="24"/>
      <c r="R205" s="24"/>
      <c r="S205" s="24"/>
      <c r="T205" s="24"/>
      <c r="U205" s="24"/>
      <c r="V205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Divertimento Sport</cp:lastModifiedBy>
  <cp:lastPrinted>2010-05-26T13:34:45Z</cp:lastPrinted>
  <dcterms:created xsi:type="dcterms:W3CDTF">2002-05-20T21:26:31Z</dcterms:created>
  <dcterms:modified xsi:type="dcterms:W3CDTF">2015-05-04T08:17:54Z</dcterms:modified>
  <cp:category/>
  <cp:version/>
  <cp:contentType/>
  <cp:contentStatus/>
</cp:coreProperties>
</file>