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735" tabRatio="993" activeTab="1"/>
  </bookViews>
  <sheets>
    <sheet name="Lista os." sheetId="1" r:id="rId1"/>
    <sheet name="Tabele" sheetId="2" r:id="rId2"/>
    <sheet name="gr1 1-2" sheetId="9" r:id="rId3"/>
    <sheet name="gr1 2-3" sheetId="17" r:id="rId4"/>
    <sheet name="gr1 3-1" sheetId="11" r:id="rId5"/>
  </sheets>
  <calcPr calcId="124519"/>
</workbook>
</file>

<file path=xl/calcChain.xml><?xml version="1.0" encoding="utf-8"?>
<calcChain xmlns="http://schemas.openxmlformats.org/spreadsheetml/2006/main">
  <c r="B11" i="9"/>
  <c r="C11"/>
  <c r="J11"/>
  <c r="K11"/>
  <c r="L11"/>
  <c r="M11"/>
  <c r="O11" s="1"/>
  <c r="B12"/>
  <c r="C12"/>
  <c r="J12"/>
  <c r="K12"/>
  <c r="L12"/>
  <c r="M12"/>
  <c r="B13"/>
  <c r="C13"/>
  <c r="J13"/>
  <c r="K13"/>
  <c r="L13"/>
  <c r="O13" s="1"/>
  <c r="M13"/>
  <c r="B14"/>
  <c r="C14"/>
  <c r="B15"/>
  <c r="C15"/>
  <c r="J15"/>
  <c r="K15"/>
  <c r="L15"/>
  <c r="M15"/>
  <c r="B16"/>
  <c r="C16"/>
  <c r="J16"/>
  <c r="K16"/>
  <c r="L16"/>
  <c r="M16"/>
  <c r="B11" i="17"/>
  <c r="C11"/>
  <c r="J11"/>
  <c r="K11"/>
  <c r="L11"/>
  <c r="M11"/>
  <c r="B12"/>
  <c r="C12"/>
  <c r="J12"/>
  <c r="K12"/>
  <c r="L12"/>
  <c r="M12"/>
  <c r="O12" s="1"/>
  <c r="B13"/>
  <c r="C13"/>
  <c r="J13"/>
  <c r="K13"/>
  <c r="L13"/>
  <c r="M13"/>
  <c r="B14"/>
  <c r="C14"/>
  <c r="B15"/>
  <c r="C15"/>
  <c r="J15"/>
  <c r="K15"/>
  <c r="L15"/>
  <c r="M15"/>
  <c r="O15" s="1"/>
  <c r="N15" s="1"/>
  <c r="B16"/>
  <c r="C16"/>
  <c r="J16"/>
  <c r="K16"/>
  <c r="L16"/>
  <c r="O16" s="1"/>
  <c r="M16"/>
  <c r="B11" i="11"/>
  <c r="C11"/>
  <c r="J11"/>
  <c r="K11"/>
  <c r="L11"/>
  <c r="M11"/>
  <c r="O11" s="1"/>
  <c r="B12"/>
  <c r="C12"/>
  <c r="J12"/>
  <c r="K12"/>
  <c r="L12"/>
  <c r="M12"/>
  <c r="B13"/>
  <c r="C13"/>
  <c r="J13"/>
  <c r="K13"/>
  <c r="L13"/>
  <c r="M13"/>
  <c r="O13" s="1"/>
  <c r="B14"/>
  <c r="C14"/>
  <c r="B15"/>
  <c r="C15"/>
  <c r="J15"/>
  <c r="K15"/>
  <c r="K17" s="1"/>
  <c r="L15"/>
  <c r="M15"/>
  <c r="O15" s="1"/>
  <c r="N15" s="1"/>
  <c r="B16"/>
  <c r="C16"/>
  <c r="J16"/>
  <c r="K16"/>
  <c r="L16"/>
  <c r="O16" s="1"/>
  <c r="M16"/>
  <c r="A1" i="2"/>
  <c r="B1" i="17" s="1"/>
  <c r="C5" i="11"/>
  <c r="C10" s="1"/>
  <c r="B5" i="17"/>
  <c r="A12" i="2"/>
  <c r="A14"/>
  <c r="A18"/>
  <c r="C5" i="17"/>
  <c r="M17"/>
  <c r="B5" i="9"/>
  <c r="B10" s="1"/>
  <c r="M17" i="11"/>
  <c r="C5" i="9"/>
  <c r="C10" s="1"/>
  <c r="B1" i="11" l="1"/>
  <c r="B1" i="9"/>
  <c r="N16" i="11"/>
  <c r="N13"/>
  <c r="L17"/>
  <c r="O12"/>
  <c r="N12" s="1"/>
  <c r="J17"/>
  <c r="N11"/>
  <c r="O15" i="9"/>
  <c r="N15" s="1"/>
  <c r="O16"/>
  <c r="N16" s="1"/>
  <c r="L17"/>
  <c r="N13"/>
  <c r="M17"/>
  <c r="O12"/>
  <c r="N12" s="1"/>
  <c r="K17"/>
  <c r="J17"/>
  <c r="N11"/>
  <c r="N16" i="17"/>
  <c r="O13"/>
  <c r="N13"/>
  <c r="L17"/>
  <c r="J17"/>
  <c r="K17"/>
  <c r="O11"/>
  <c r="N11" s="1"/>
  <c r="N12"/>
  <c r="B10"/>
  <c r="C10"/>
  <c r="B5" i="11"/>
  <c r="B10" s="1"/>
  <c r="N17" l="1"/>
  <c r="B19" s="1"/>
  <c r="C10" i="2" s="1"/>
  <c r="AD6" s="1"/>
  <c r="O17" i="11"/>
  <c r="O17" i="9"/>
  <c r="N17"/>
  <c r="O17" i="17"/>
  <c r="N17"/>
  <c r="D19" i="11" l="1"/>
  <c r="B19" i="9"/>
  <c r="P6" i="2" s="1"/>
  <c r="C8" s="1"/>
  <c r="D19" i="9"/>
  <c r="D19" i="17"/>
  <c r="B19"/>
  <c r="AD8" i="2" s="1"/>
  <c r="P10" s="1"/>
</calcChain>
</file>

<file path=xl/sharedStrings.xml><?xml version="1.0" encoding="utf-8"?>
<sst xmlns="http://schemas.openxmlformats.org/spreadsheetml/2006/main" count="103" uniqueCount="46">
  <si>
    <t>Nazwa zawodów:</t>
  </si>
  <si>
    <t>Miejsce i data:</t>
  </si>
  <si>
    <t>Sędzia główny:</t>
  </si>
  <si>
    <t>Drużyna</t>
  </si>
  <si>
    <t>Zawodnicy</t>
  </si>
  <si>
    <t>Losowanie</t>
  </si>
  <si>
    <t xml:space="preserve"> </t>
  </si>
  <si>
    <t>GRUPA  1</t>
  </si>
  <si>
    <t>Miejsce</t>
  </si>
  <si>
    <t>Drużyna A</t>
  </si>
  <si>
    <t>Drużyna B</t>
  </si>
  <si>
    <t>Nazwa</t>
  </si>
  <si>
    <t>Zawodnik 1</t>
  </si>
  <si>
    <t>Zawodnik 2</t>
  </si>
  <si>
    <t>Rodzaj gry</t>
  </si>
  <si>
    <t>SET 1</t>
  </si>
  <si>
    <t>SET 2</t>
  </si>
  <si>
    <t>SET 3</t>
  </si>
  <si>
    <t>LOTKI</t>
  </si>
  <si>
    <t>SETY</t>
  </si>
  <si>
    <t>ZWYCIESTWA</t>
  </si>
  <si>
    <t>pojedyńcza</t>
  </si>
  <si>
    <t>podwójna</t>
  </si>
  <si>
    <t>Wynik meczu:</t>
  </si>
  <si>
    <t>Zwycięzca:</t>
  </si>
  <si>
    <t>gr 1  1-2</t>
  </si>
  <si>
    <t>gr 1  3-1</t>
  </si>
  <si>
    <t>gr 1 2-3</t>
  </si>
  <si>
    <t>Zespół Szkół im. Adama Wodziczki Mosina</t>
  </si>
  <si>
    <t>Jacyna Michał</t>
  </si>
  <si>
    <t>Ziółkowski Bartosz</t>
  </si>
  <si>
    <t>Zespół Szkół nr 1 w Swarzędzu</t>
  </si>
  <si>
    <t>Dominik Henke</t>
  </si>
  <si>
    <t>Wrombel Bartosz</t>
  </si>
  <si>
    <t>Dolniak Adrian</t>
  </si>
  <si>
    <t>Zespół Szkół w Kórniku</t>
  </si>
  <si>
    <t>Kujawa Filip</t>
  </si>
  <si>
    <t>Wrzesiński Mikołaj</t>
  </si>
  <si>
    <t>Baran Adam</t>
  </si>
  <si>
    <t>Zespół Szkół im. Adama Wodziczki Mosin</t>
  </si>
  <si>
    <t>Michał Jacyna</t>
  </si>
  <si>
    <t>Bartosz Ziółkowski</t>
  </si>
  <si>
    <t>Bartosz Wrombel</t>
  </si>
  <si>
    <t>Fairplayce Poznań 9 XI 2017</t>
  </si>
  <si>
    <t>Marcel Pawłowski</t>
  </si>
  <si>
    <t>Licealiada w badmintonie chłopców powiat poznański</t>
  </si>
</sst>
</file>

<file path=xl/styles.xml><?xml version="1.0" encoding="utf-8"?>
<styleSheet xmlns="http://schemas.openxmlformats.org/spreadsheetml/2006/main">
  <fonts count="12">
    <font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indexed="22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hair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hair">
        <color indexed="63"/>
      </right>
      <top/>
      <bottom style="thin">
        <color indexed="63"/>
      </bottom>
      <diagonal/>
    </border>
    <border>
      <left/>
      <right style="hair">
        <color indexed="63"/>
      </right>
      <top/>
      <bottom/>
      <diagonal/>
    </border>
    <border>
      <left style="hair">
        <color indexed="63"/>
      </left>
      <right/>
      <top style="thin">
        <color indexed="63"/>
      </top>
      <bottom/>
      <diagonal/>
    </border>
    <border>
      <left style="hair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" fontId="1" fillId="0" borderId="0" xfId="2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8" fillId="2" borderId="4" xfId="2" applyNumberFormat="1" applyFont="1" applyFill="1" applyBorder="1" applyAlignment="1">
      <alignment horizontal="center" vertical="center"/>
    </xf>
    <xf numFmtId="0" fontId="8" fillId="2" borderId="5" xfId="2" applyNumberFormat="1" applyFont="1" applyFill="1" applyBorder="1" applyAlignment="1">
      <alignment horizontal="center" vertical="center"/>
    </xf>
    <xf numFmtId="0" fontId="8" fillId="2" borderId="6" xfId="2" applyNumberFormat="1" applyFont="1" applyFill="1" applyBorder="1" applyAlignment="1">
      <alignment horizontal="center" vertical="center"/>
    </xf>
    <xf numFmtId="0" fontId="8" fillId="2" borderId="7" xfId="2" applyNumberFormat="1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/>
    </xf>
    <xf numFmtId="0" fontId="8" fillId="2" borderId="8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0" fontId="8" fillId="2" borderId="9" xfId="2" applyNumberFormat="1" applyFont="1" applyFill="1" applyBorder="1" applyAlignment="1">
      <alignment horizontal="center" vertical="center"/>
    </xf>
    <xf numFmtId="0" fontId="8" fillId="2" borderId="10" xfId="2" applyNumberFormat="1" applyFont="1" applyFill="1" applyBorder="1" applyAlignment="1">
      <alignment horizontal="center" vertical="center"/>
    </xf>
    <xf numFmtId="0" fontId="8" fillId="2" borderId="11" xfId="2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" fontId="1" fillId="0" borderId="0" xfId="2" applyNumberFormat="1" applyFont="1" applyBorder="1" applyAlignment="1">
      <alignment horizontal="center" vertical="center"/>
    </xf>
    <xf numFmtId="1" fontId="10" fillId="0" borderId="0" xfId="2" applyNumberFormat="1" applyFont="1" applyBorder="1" applyAlignment="1">
      <alignment horizontal="left" vertical="center"/>
    </xf>
    <xf numFmtId="0" fontId="0" fillId="3" borderId="0" xfId="0" applyFill="1" applyAlignment="1">
      <alignment shrinkToFit="1"/>
    </xf>
    <xf numFmtId="0" fontId="0" fillId="0" borderId="0" xfId="0" applyAlignment="1">
      <alignment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8" fillId="0" borderId="13" xfId="2" applyNumberFormat="1" applyFont="1" applyFill="1" applyBorder="1" applyAlignment="1">
      <alignment horizontal="center" vertical="center"/>
    </xf>
    <xf numFmtId="0" fontId="9" fillId="0" borderId="16" xfId="2" applyNumberFormat="1" applyFont="1" applyFill="1" applyBorder="1" applyAlignment="1">
      <alignment horizontal="center" vertical="center"/>
    </xf>
    <xf numFmtId="0" fontId="9" fillId="0" borderId="13" xfId="2" applyNumberFormat="1" applyFont="1" applyFill="1" applyBorder="1" applyAlignment="1">
      <alignment horizontal="center" vertical="center"/>
    </xf>
    <xf numFmtId="0" fontId="9" fillId="0" borderId="12" xfId="2" applyNumberFormat="1" applyFont="1" applyFill="1" applyBorder="1" applyAlignment="1">
      <alignment horizontal="center" vertical="center"/>
    </xf>
    <xf numFmtId="0" fontId="8" fillId="0" borderId="12" xfId="2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</cellXfs>
  <cellStyles count="3">
    <cellStyle name="Normalny" xfId="0" builtinId="0"/>
    <cellStyle name="Normalny_1.Grupy8" xfId="1"/>
    <cellStyle name="Normalny_Drabinki Mazovia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1" sqref="E1"/>
    </sheetView>
  </sheetViews>
  <sheetFormatPr defaultRowHeight="12.75"/>
  <cols>
    <col min="1" max="1" width="2.85546875" customWidth="1"/>
    <col min="2" max="2" width="4.42578125" customWidth="1"/>
    <col min="4" max="4" width="51.7109375" customWidth="1"/>
    <col min="5" max="5" width="12.42578125" customWidth="1"/>
    <col min="7" max="7" width="18.28515625" customWidth="1"/>
    <col min="8" max="8" width="11.85546875" customWidth="1"/>
  </cols>
  <sheetData>
    <row r="1" spans="1:8" ht="12.75" customHeight="1">
      <c r="A1" s="31" t="s">
        <v>0</v>
      </c>
      <c r="B1" s="31"/>
      <c r="C1" s="31"/>
      <c r="D1" s="1" t="s">
        <v>45</v>
      </c>
      <c r="E1" s="1"/>
      <c r="F1" s="1"/>
      <c r="G1" s="2"/>
      <c r="H1" s="2"/>
    </row>
    <row r="2" spans="1:8">
      <c r="A2" s="31" t="s">
        <v>1</v>
      </c>
      <c r="B2" s="31"/>
      <c r="C2" s="31"/>
      <c r="D2" s="1" t="s">
        <v>43</v>
      </c>
      <c r="E2" s="1"/>
      <c r="F2" s="1"/>
      <c r="G2" s="2"/>
      <c r="H2" s="2"/>
    </row>
    <row r="3" spans="1:8">
      <c r="A3" s="31" t="s">
        <v>2</v>
      </c>
      <c r="B3" s="31"/>
      <c r="C3" s="31"/>
      <c r="D3" s="1" t="s">
        <v>44</v>
      </c>
      <c r="E3" s="1"/>
      <c r="F3" s="1"/>
    </row>
    <row r="5" spans="1:8" ht="18" customHeight="1">
      <c r="A5" s="3"/>
      <c r="B5" s="29" t="s">
        <v>3</v>
      </c>
      <c r="C5" s="29"/>
      <c r="D5" s="29"/>
      <c r="E5" s="29" t="s">
        <v>4</v>
      </c>
      <c r="F5" s="29"/>
      <c r="G5" s="29"/>
      <c r="H5" s="3" t="s">
        <v>5</v>
      </c>
    </row>
    <row r="6" spans="1:8" ht="18" customHeight="1">
      <c r="A6" s="28">
        <v>1</v>
      </c>
      <c r="B6" s="28" t="s">
        <v>28</v>
      </c>
      <c r="C6" s="28"/>
      <c r="D6" s="28"/>
      <c r="E6" s="28" t="s">
        <v>29</v>
      </c>
      <c r="F6" s="29"/>
      <c r="G6" s="29"/>
      <c r="H6" s="30"/>
    </row>
    <row r="7" spans="1:8" ht="18" customHeight="1">
      <c r="A7" s="28"/>
      <c r="B7" s="28"/>
      <c r="C7" s="28"/>
      <c r="D7" s="28"/>
      <c r="E7" s="28" t="s">
        <v>30</v>
      </c>
      <c r="F7" s="29"/>
      <c r="G7" s="29"/>
      <c r="H7" s="30"/>
    </row>
    <row r="8" spans="1:8" ht="18" customHeight="1">
      <c r="A8" s="28"/>
      <c r="B8" s="28"/>
      <c r="C8" s="28"/>
      <c r="D8" s="28"/>
      <c r="E8" s="29"/>
      <c r="F8" s="29"/>
      <c r="G8" s="29"/>
      <c r="H8" s="30"/>
    </row>
    <row r="9" spans="1:8" ht="18" customHeight="1">
      <c r="A9" s="28">
        <v>2</v>
      </c>
      <c r="B9" s="28" t="s">
        <v>31</v>
      </c>
      <c r="C9" s="28"/>
      <c r="D9" s="28"/>
      <c r="E9" s="28" t="s">
        <v>32</v>
      </c>
      <c r="F9" s="29"/>
      <c r="G9" s="29"/>
      <c r="H9" s="30"/>
    </row>
    <row r="10" spans="1:8" ht="18" customHeight="1">
      <c r="A10" s="28"/>
      <c r="B10" s="28"/>
      <c r="C10" s="28"/>
      <c r="D10" s="28"/>
      <c r="E10" s="28" t="s">
        <v>33</v>
      </c>
      <c r="F10" s="29"/>
      <c r="G10" s="29"/>
      <c r="H10" s="30"/>
    </row>
    <row r="11" spans="1:8" ht="18" customHeight="1">
      <c r="A11" s="28"/>
      <c r="B11" s="28"/>
      <c r="C11" s="28"/>
      <c r="D11" s="28"/>
      <c r="E11" s="28" t="s">
        <v>34</v>
      </c>
      <c r="F11" s="29"/>
      <c r="G11" s="29"/>
      <c r="H11" s="30"/>
    </row>
    <row r="12" spans="1:8" ht="18" customHeight="1">
      <c r="A12" s="28">
        <v>3</v>
      </c>
      <c r="B12" s="28" t="s">
        <v>35</v>
      </c>
      <c r="C12" s="28"/>
      <c r="D12" s="28"/>
      <c r="E12" s="28" t="s">
        <v>36</v>
      </c>
      <c r="F12" s="29"/>
      <c r="G12" s="29"/>
      <c r="H12" s="30"/>
    </row>
    <row r="13" spans="1:8" ht="18" customHeight="1">
      <c r="A13" s="28"/>
      <c r="B13" s="28"/>
      <c r="C13" s="28"/>
      <c r="D13" s="28"/>
      <c r="E13" s="28" t="s">
        <v>37</v>
      </c>
      <c r="F13" s="29"/>
      <c r="G13" s="29"/>
      <c r="H13" s="30"/>
    </row>
    <row r="14" spans="1:8" ht="18" customHeight="1">
      <c r="A14" s="28"/>
      <c r="B14" s="28"/>
      <c r="C14" s="28"/>
      <c r="D14" s="28"/>
      <c r="E14" s="28" t="s">
        <v>38</v>
      </c>
      <c r="F14" s="29"/>
      <c r="G14" s="29"/>
      <c r="H14" s="30"/>
    </row>
    <row r="15" spans="1:8" ht="18" customHeight="1">
      <c r="A15" s="28">
        <v>4</v>
      </c>
      <c r="B15" s="28"/>
      <c r="C15" s="28"/>
      <c r="D15" s="28"/>
      <c r="E15" s="29"/>
      <c r="F15" s="29"/>
      <c r="G15" s="29"/>
      <c r="H15" s="30"/>
    </row>
    <row r="16" spans="1:8" ht="18" customHeight="1">
      <c r="A16" s="28"/>
      <c r="B16" s="28"/>
      <c r="C16" s="28"/>
      <c r="D16" s="28"/>
      <c r="E16" s="29"/>
      <c r="F16" s="29"/>
      <c r="G16" s="29"/>
      <c r="H16" s="30"/>
    </row>
    <row r="17" spans="1:8" ht="18" customHeight="1">
      <c r="A17" s="28"/>
      <c r="B17" s="28"/>
      <c r="C17" s="28"/>
      <c r="D17" s="28"/>
      <c r="E17" s="29"/>
      <c r="F17" s="29"/>
      <c r="G17" s="29"/>
      <c r="H17" s="30"/>
    </row>
    <row r="18" spans="1:8" ht="18" customHeight="1">
      <c r="A18" s="28">
        <v>5</v>
      </c>
      <c r="B18" s="28"/>
      <c r="C18" s="28"/>
      <c r="D18" s="28"/>
      <c r="E18" s="29"/>
      <c r="F18" s="29"/>
      <c r="G18" s="29"/>
      <c r="H18" s="30"/>
    </row>
    <row r="19" spans="1:8" ht="18" customHeight="1">
      <c r="A19" s="28"/>
      <c r="B19" s="28"/>
      <c r="C19" s="28"/>
      <c r="D19" s="28"/>
      <c r="E19" s="29"/>
      <c r="F19" s="29"/>
      <c r="G19" s="29"/>
      <c r="H19" s="30"/>
    </row>
    <row r="20" spans="1:8" ht="18" customHeight="1">
      <c r="A20" s="28"/>
      <c r="B20" s="28"/>
      <c r="C20" s="28"/>
      <c r="D20" s="28"/>
      <c r="E20" s="29"/>
      <c r="F20" s="29"/>
      <c r="G20" s="29"/>
      <c r="H20" s="30"/>
    </row>
  </sheetData>
  <sheetProtection selectLockedCells="1" selectUnlockedCells="1"/>
  <mergeCells count="35">
    <mergeCell ref="A1:C1"/>
    <mergeCell ref="A2:C2"/>
    <mergeCell ref="A3:C3"/>
    <mergeCell ref="B5:D5"/>
    <mergeCell ref="E5:G5"/>
    <mergeCell ref="A6:A8"/>
    <mergeCell ref="B6:D8"/>
    <mergeCell ref="E6:G6"/>
    <mergeCell ref="H6:H8"/>
    <mergeCell ref="E7:G7"/>
    <mergeCell ref="E8:G8"/>
    <mergeCell ref="A9:A11"/>
    <mergeCell ref="B9:D11"/>
    <mergeCell ref="E9:G9"/>
    <mergeCell ref="H9:H11"/>
    <mergeCell ref="E10:G10"/>
    <mergeCell ref="E11:G11"/>
    <mergeCell ref="A12:A14"/>
    <mergeCell ref="B12:D14"/>
    <mergeCell ref="E12:G12"/>
    <mergeCell ref="H12:H14"/>
    <mergeCell ref="E13:G13"/>
    <mergeCell ref="E14:G14"/>
    <mergeCell ref="A15:A17"/>
    <mergeCell ref="B15:D17"/>
    <mergeCell ref="E15:G15"/>
    <mergeCell ref="H15:H17"/>
    <mergeCell ref="E16:G16"/>
    <mergeCell ref="E17:G17"/>
    <mergeCell ref="A18:A20"/>
    <mergeCell ref="B18:D20"/>
    <mergeCell ref="E18:G18"/>
    <mergeCell ref="H18:H20"/>
    <mergeCell ref="E19:G19"/>
    <mergeCell ref="E20:G20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Q98"/>
  <sheetViews>
    <sheetView tabSelected="1" workbookViewId="0">
      <selection activeCell="BK14" sqref="AQ6:BP15"/>
    </sheetView>
  </sheetViews>
  <sheetFormatPr defaultColWidth="8" defaultRowHeight="12.75"/>
  <cols>
    <col min="1" max="1" width="25.28515625" style="4" customWidth="1"/>
    <col min="2" max="2" width="2.42578125" style="5" customWidth="1"/>
    <col min="3" max="3" width="1.85546875" style="6" customWidth="1"/>
    <col min="4" max="4" width="0.7109375" style="6" customWidth="1"/>
    <col min="5" max="6" width="1.85546875" style="6" customWidth="1"/>
    <col min="7" max="7" width="0.7109375" style="6" customWidth="1"/>
    <col min="8" max="9" width="1.85546875" style="6" customWidth="1"/>
    <col min="10" max="10" width="0.7109375" style="6" customWidth="1"/>
    <col min="11" max="12" width="1.85546875" style="6" customWidth="1"/>
    <col min="13" max="14" width="0.7109375" style="6" customWidth="1"/>
    <col min="15" max="16" width="1.85546875" style="6" customWidth="1"/>
    <col min="17" max="17" width="0.7109375" style="6" customWidth="1"/>
    <col min="18" max="19" width="1.85546875" style="6" customWidth="1"/>
    <col min="20" max="20" width="0.7109375" style="6" customWidth="1"/>
    <col min="21" max="22" width="1.85546875" style="6" customWidth="1"/>
    <col min="23" max="23" width="0.7109375" style="6" customWidth="1"/>
    <col min="24" max="25" width="1.85546875" style="6" customWidth="1"/>
    <col min="26" max="26" width="0.7109375" style="6" customWidth="1"/>
    <col min="27" max="27" width="1.85546875" style="6" customWidth="1"/>
    <col min="28" max="28" width="0.7109375" style="6" customWidth="1"/>
    <col min="29" max="30" width="1.85546875" style="6" customWidth="1"/>
    <col min="31" max="31" width="0.7109375" style="6" customWidth="1"/>
    <col min="32" max="33" width="1.85546875" style="6" customWidth="1"/>
    <col min="34" max="34" width="0.7109375" style="6" customWidth="1"/>
    <col min="35" max="36" width="1.85546875" style="6" customWidth="1"/>
    <col min="37" max="37" width="0.7109375" style="6" customWidth="1"/>
    <col min="38" max="39" width="1.85546875" style="6" customWidth="1"/>
    <col min="40" max="41" width="0.7109375" style="6" customWidth="1"/>
    <col min="42" max="43" width="1.85546875" style="6" customWidth="1"/>
    <col min="44" max="44" width="0.7109375" style="6" customWidth="1"/>
    <col min="45" max="45" width="1.85546875" style="6" customWidth="1"/>
    <col min="46" max="46" width="0.7109375" style="6" customWidth="1"/>
    <col min="47" max="48" width="1.85546875" style="6" customWidth="1"/>
    <col min="49" max="49" width="0.7109375" style="6" customWidth="1"/>
    <col min="50" max="50" width="1.85546875" style="6" customWidth="1"/>
    <col min="51" max="51" width="2.42578125" style="6" customWidth="1"/>
    <col min="52" max="52" width="0.7109375" style="6" customWidth="1"/>
    <col min="53" max="53" width="1.85546875" style="6" customWidth="1"/>
    <col min="54" max="54" width="0.7109375" style="6" customWidth="1"/>
    <col min="55" max="56" width="1.85546875" style="6" customWidth="1"/>
    <col min="57" max="57" width="0.7109375" style="6" customWidth="1"/>
    <col min="58" max="59" width="1.85546875" style="6" customWidth="1"/>
    <col min="60" max="60" width="0.7109375" style="6" customWidth="1"/>
    <col min="61" max="62" width="1.85546875" style="6" customWidth="1"/>
    <col min="63" max="63" width="0.7109375" style="6" customWidth="1"/>
    <col min="64" max="65" width="1.85546875" style="6" customWidth="1"/>
    <col min="66" max="67" width="0.7109375" style="6" customWidth="1"/>
    <col min="68" max="68" width="1.85546875" style="6" customWidth="1"/>
    <col min="69" max="16384" width="8" style="5"/>
  </cols>
  <sheetData>
    <row r="1" spans="1:69" ht="12.75" customHeight="1">
      <c r="A1" s="40" t="str">
        <f>CONCATENATE('Lista os.'!D1," ",'Lista os.'!D2)</f>
        <v>Licealiada w badmintonie chłopców powiat poznański Fairplayce Poznań 9 XI 2017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</row>
    <row r="2" spans="1:69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</row>
    <row r="3" spans="1:69" ht="1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P3" s="6" t="s">
        <v>6</v>
      </c>
    </row>
    <row r="4" spans="1:69" ht="6.75" customHeight="1">
      <c r="A4" s="5" t="s">
        <v>6</v>
      </c>
      <c r="B4" s="7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9" ht="14.1" customHeight="1">
      <c r="A5" s="8" t="s">
        <v>7</v>
      </c>
      <c r="B5" s="9"/>
      <c r="C5" s="41">
        <v>1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>
        <v>2</v>
      </c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>
        <v>3</v>
      </c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3">
        <v>4</v>
      </c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4">
        <v>5</v>
      </c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10" t="s">
        <v>8</v>
      </c>
    </row>
    <row r="6" spans="1:69" ht="14.1" customHeight="1">
      <c r="A6" s="33" t="s">
        <v>39</v>
      </c>
      <c r="B6" s="34">
        <v>1</v>
      </c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36" t="str">
        <f>'gr1 1-2'!B19</f>
        <v>1:4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 t="str">
        <f>IF(C10="","",CONCATENATE(MID(C10,3,1),":",MID(C10,1,1)))</f>
        <v>0:5</v>
      </c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2">
        <v>3</v>
      </c>
    </row>
    <row r="7" spans="1:69" ht="14.1" customHeight="1">
      <c r="A7" s="33"/>
      <c r="B7" s="3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2"/>
    </row>
    <row r="8" spans="1:69" ht="14.1" customHeight="1">
      <c r="A8" s="33" t="s">
        <v>31</v>
      </c>
      <c r="B8" s="34">
        <v>2</v>
      </c>
      <c r="C8" s="37" t="str">
        <f>IF(P6="","",CONCATENATE(MID(P6,3,1),":",MID(P6,1,1)))</f>
        <v>4:1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  <c r="AD8" s="36" t="str">
        <f>'gr1 2-3'!B19</f>
        <v>2:3</v>
      </c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2">
        <v>2</v>
      </c>
    </row>
    <row r="9" spans="1:69" ht="14.1" customHeight="1">
      <c r="A9" s="33"/>
      <c r="B9" s="34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2"/>
    </row>
    <row r="10" spans="1:69" ht="14.1" customHeight="1">
      <c r="A10" s="33" t="s">
        <v>35</v>
      </c>
      <c r="B10" s="34">
        <v>3</v>
      </c>
      <c r="C10" s="37" t="str">
        <f>'gr1 3-1'!B19</f>
        <v>5:0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6" t="str">
        <f>IF(AD8="","",CONCATENATE(MID(AD8,3,1),":",MID(AD8,1,1)))</f>
        <v>3:2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8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2">
        <v>1</v>
      </c>
    </row>
    <row r="11" spans="1:69" ht="14.1" customHeight="1">
      <c r="A11" s="33"/>
      <c r="B11" s="34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8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2"/>
    </row>
    <row r="12" spans="1:69" ht="14.1" customHeight="1">
      <c r="A12" s="33" t="str">
        <f>IF('Lista os.'!$H$6="4A",'Lista os.'!$B$6,IF('Lista os.'!$H$9="4A",'Lista os.'!$B$9,IF('Lista os.'!$H$12="4A",'Lista os.'!$B$12,IF('Lista os.'!$H$15="4A",'Lista os.'!$B$15,IF('Lista os.'!$H$18="4A",'Lista os.'!$B$18,IF('Lista os.'!$H$21="4A",'Lista os.'!$B$21,IF('Lista os.'!$H$24="4A",'Lista os.'!$B$24,IF('Lista os.'!$H$27="4A",'Lista os.'!$B$27,""))))))))</f>
        <v/>
      </c>
      <c r="B12" s="34">
        <v>4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19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3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2"/>
    </row>
    <row r="13" spans="1:69" ht="14.1" customHeight="1">
      <c r="A13" s="33"/>
      <c r="B13" s="34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20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6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2"/>
    </row>
    <row r="14" spans="1:69" ht="14.1" customHeight="1">
      <c r="A14" s="33" t="str">
        <f>IF('Lista os.'!$H$6="5A",'Lista os.'!$B$6,IF('Lista os.'!$H$9="5A",'Lista os.'!$B$9,IF('Lista os.'!$H$12="5A",'Lista os.'!$B$12,IF('Lista os.'!$H$15="5A",'Lista os.'!$B$15,IF('Lista os.'!$H$18="5A",'Lista os.'!$B$18,IF('Lista os.'!$H$21="5A",'Lista os.'!$B$21,IF('Lista os.'!$H$24="5A",'Lista os.'!$B$24,IF('Lista os.'!$H$27="5A",'Lista os.'!$B$27,""))))))))</f>
        <v/>
      </c>
      <c r="B14" s="34">
        <v>5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11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32"/>
    </row>
    <row r="15" spans="1:69" ht="14.1" customHeight="1">
      <c r="A15" s="33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14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32"/>
    </row>
    <row r="16" spans="1:69" ht="6.75" customHeight="1">
      <c r="A16" s="5" t="s">
        <v>6</v>
      </c>
      <c r="B16" s="7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68">
      <c r="A17" s="21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</row>
    <row r="18" spans="1:68">
      <c r="A18" s="21" t="str">
        <f>CONCATENATE("Sędzia główny: ",'Lista os.'!D3)</f>
        <v>Sędzia główny: Marcel Pawłowski</v>
      </c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4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</row>
    <row r="78" ht="6.75" customHeight="1"/>
    <row r="88" ht="6.75" customHeight="1"/>
    <row r="98" ht="6.75" customHeight="1"/>
  </sheetData>
  <sheetProtection selectLockedCells="1" selectUnlockedCells="1"/>
  <mergeCells count="41">
    <mergeCell ref="A1:BD3"/>
    <mergeCell ref="C5:O5"/>
    <mergeCell ref="P5:AC5"/>
    <mergeCell ref="AD5:AP5"/>
    <mergeCell ref="AQ5:BC5"/>
    <mergeCell ref="BD5:BP5"/>
    <mergeCell ref="BD8:BP9"/>
    <mergeCell ref="BQ8:BQ9"/>
    <mergeCell ref="A6:A7"/>
    <mergeCell ref="B6:B7"/>
    <mergeCell ref="P6:AC7"/>
    <mergeCell ref="AD6:AP7"/>
    <mergeCell ref="AQ6:BC7"/>
    <mergeCell ref="BD6:BP7"/>
    <mergeCell ref="C10:O11"/>
    <mergeCell ref="P10:AC11"/>
    <mergeCell ref="AQ10:BC11"/>
    <mergeCell ref="BD10:BP11"/>
    <mergeCell ref="BQ6:BQ7"/>
    <mergeCell ref="A8:A9"/>
    <mergeCell ref="B8:B9"/>
    <mergeCell ref="C8:O9"/>
    <mergeCell ref="AD8:AP9"/>
    <mergeCell ref="AQ8:BC9"/>
    <mergeCell ref="BQ10:BQ11"/>
    <mergeCell ref="A12:A13"/>
    <mergeCell ref="B12:B13"/>
    <mergeCell ref="C12:O13"/>
    <mergeCell ref="P12:AC13"/>
    <mergeCell ref="AD12:AP13"/>
    <mergeCell ref="BD12:BP13"/>
    <mergeCell ref="BQ12:BQ13"/>
    <mergeCell ref="A10:A11"/>
    <mergeCell ref="B10:B11"/>
    <mergeCell ref="BQ14:BQ15"/>
    <mergeCell ref="A14:A15"/>
    <mergeCell ref="B14:B15"/>
    <mergeCell ref="C14:O15"/>
    <mergeCell ref="P14:AC15"/>
    <mergeCell ref="AD14:AP15"/>
    <mergeCell ref="AQ14:BC15"/>
  </mergeCells>
  <pageMargins left="0.55972222222222223" right="0.55972222222222223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"/>
  <sheetViews>
    <sheetView topLeftCell="A10" workbookViewId="0">
      <selection activeCell="F15" sqref="F15"/>
    </sheetView>
  </sheetViews>
  <sheetFormatPr defaultRowHeight="12.75"/>
  <cols>
    <col min="1" max="1" width="14.140625" customWidth="1"/>
    <col min="2" max="2" width="21.85546875" customWidth="1"/>
    <col min="3" max="3" width="21" customWidth="1"/>
    <col min="4" max="17" width="4.28515625" customWidth="1"/>
  </cols>
  <sheetData>
    <row r="1" spans="1:15" ht="12.75" customHeight="1">
      <c r="B1" s="47" t="str">
        <f>Tabele!A1</f>
        <v>Licealiada w badmintonie chłopców powiat poznański Fairplayce Poznań 9 XI 2017</v>
      </c>
      <c r="C1" s="47"/>
      <c r="D1" s="47"/>
      <c r="E1" s="47"/>
      <c r="F1" s="47"/>
      <c r="G1" s="47"/>
      <c r="H1" s="47"/>
      <c r="I1" s="47"/>
      <c r="J1" s="47"/>
      <c r="K1" s="47"/>
    </row>
    <row r="2" spans="1:15"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5"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5">
      <c r="B4" t="s">
        <v>9</v>
      </c>
      <c r="C4" t="s">
        <v>10</v>
      </c>
      <c r="D4" s="48" t="s">
        <v>25</v>
      </c>
      <c r="E4" s="48"/>
      <c r="F4" s="48"/>
      <c r="G4" s="48"/>
      <c r="H4" s="48"/>
    </row>
    <row r="5" spans="1:15">
      <c r="A5" t="s">
        <v>11</v>
      </c>
      <c r="B5" s="25" t="str">
        <f>Tabele!A6</f>
        <v>Zespół Szkół im. Adama Wodziczki Mosin</v>
      </c>
      <c r="C5" s="25" t="str">
        <f>Tabele!A8</f>
        <v>Zespół Szkół nr 1 w Swarzędzu</v>
      </c>
    </row>
    <row r="6" spans="1:15">
      <c r="A6" t="s">
        <v>12</v>
      </c>
      <c r="B6" s="26" t="s">
        <v>40</v>
      </c>
      <c r="C6" s="26" t="s">
        <v>32</v>
      </c>
    </row>
    <row r="7" spans="1:15">
      <c r="A7" t="s">
        <v>13</v>
      </c>
      <c r="B7" s="26" t="s">
        <v>41</v>
      </c>
      <c r="C7" s="26" t="s">
        <v>42</v>
      </c>
    </row>
    <row r="9" spans="1:15" ht="25.5" customHeight="1">
      <c r="A9" s="29" t="s">
        <v>14</v>
      </c>
      <c r="B9" s="29" t="s">
        <v>4</v>
      </c>
      <c r="C9" s="29"/>
      <c r="D9" s="29" t="s">
        <v>15</v>
      </c>
      <c r="E9" s="29"/>
      <c r="F9" s="29" t="s">
        <v>16</v>
      </c>
      <c r="G9" s="29"/>
      <c r="H9" s="29" t="s">
        <v>17</v>
      </c>
      <c r="I9" s="29"/>
      <c r="J9" s="29" t="s">
        <v>18</v>
      </c>
      <c r="K9" s="29"/>
      <c r="L9" s="29" t="s">
        <v>19</v>
      </c>
      <c r="M9" s="29"/>
      <c r="N9" s="46" t="s">
        <v>20</v>
      </c>
      <c r="O9" s="46"/>
    </row>
    <row r="10" spans="1:15" ht="22.5" customHeight="1">
      <c r="A10" s="29"/>
      <c r="B10" s="3" t="str">
        <f t="shared" ref="B10:C12" si="0">B5</f>
        <v>Zespół Szkół im. Adama Wodziczki Mosin</v>
      </c>
      <c r="C10" s="27" t="str">
        <f t="shared" si="0"/>
        <v>Zespół Szkół nr 1 w Swarzędzu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46"/>
      <c r="O10" s="46"/>
    </row>
    <row r="11" spans="1:15" ht="45" customHeight="1">
      <c r="A11" s="3" t="s">
        <v>21</v>
      </c>
      <c r="B11" s="3" t="str">
        <f t="shared" si="0"/>
        <v>Michał Jacyna</v>
      </c>
      <c r="C11" s="3" t="str">
        <f t="shared" si="0"/>
        <v>Dominik Henke</v>
      </c>
      <c r="D11" s="3">
        <v>0</v>
      </c>
      <c r="E11" s="3">
        <v>11</v>
      </c>
      <c r="F11" s="3">
        <v>0</v>
      </c>
      <c r="G11" s="3">
        <v>11</v>
      </c>
      <c r="H11" s="3"/>
      <c r="I11" s="3"/>
      <c r="J11" s="3">
        <f t="shared" ref="J11:K13" si="1">SUM(D11+F11+H11)</f>
        <v>0</v>
      </c>
      <c r="K11" s="3">
        <f t="shared" si="1"/>
        <v>22</v>
      </c>
      <c r="L11" s="3">
        <f>IF(D11&gt;E11,1,0)+IF(F11&gt;G11,1,0)+IF(H11&gt;I11,1,0)</f>
        <v>0</v>
      </c>
      <c r="M11" s="3">
        <f>IF(D11&lt;E11,1,0)+IF(F11&lt;G11,1,0)+IF(H11&lt;I11,1,0)</f>
        <v>2</v>
      </c>
      <c r="N11" s="3">
        <f>IF(L11&gt;O11,1,0)</f>
        <v>0</v>
      </c>
      <c r="O11" s="3">
        <f>IF(M11&gt;L11,1,0)</f>
        <v>1</v>
      </c>
    </row>
    <row r="12" spans="1:15" ht="45" customHeight="1">
      <c r="A12" s="3" t="s">
        <v>21</v>
      </c>
      <c r="B12" s="3" t="str">
        <f t="shared" si="0"/>
        <v>Bartosz Ziółkowski</v>
      </c>
      <c r="C12" s="3" t="str">
        <f t="shared" si="0"/>
        <v>Bartosz Wrombel</v>
      </c>
      <c r="D12" s="3">
        <v>11</v>
      </c>
      <c r="E12" s="3">
        <v>2</v>
      </c>
      <c r="F12" s="3">
        <v>9</v>
      </c>
      <c r="G12" s="3">
        <v>11</v>
      </c>
      <c r="H12" s="3">
        <v>11</v>
      </c>
      <c r="I12" s="3">
        <v>9</v>
      </c>
      <c r="J12" s="3">
        <f t="shared" si="1"/>
        <v>31</v>
      </c>
      <c r="K12" s="3">
        <f t="shared" si="1"/>
        <v>22</v>
      </c>
      <c r="L12" s="3">
        <f>IF(D12&gt;E12,1,0)+IF(F12&gt;G12,1,0)+IF(H12&gt;I12,1,0)</f>
        <v>2</v>
      </c>
      <c r="M12" s="3">
        <f>IF(D12&lt;E12,1,0)+IF(F12&lt;G12,1,0)+IF(H12&lt;I12,1,0)</f>
        <v>1</v>
      </c>
      <c r="N12" s="3">
        <f>IF(L12&gt;O12,1,0)</f>
        <v>1</v>
      </c>
      <c r="O12" s="3">
        <f>IF(M12&gt;L12,1,0)</f>
        <v>0</v>
      </c>
    </row>
    <row r="13" spans="1:15" ht="22.5" customHeight="1">
      <c r="A13" s="29" t="s">
        <v>22</v>
      </c>
      <c r="B13" s="3" t="str">
        <f>B6</f>
        <v>Michał Jacyna</v>
      </c>
      <c r="C13" s="3" t="str">
        <f>C6</f>
        <v>Dominik Henke</v>
      </c>
      <c r="D13" s="29">
        <v>11</v>
      </c>
      <c r="E13" s="29">
        <v>7</v>
      </c>
      <c r="F13" s="29">
        <v>7</v>
      </c>
      <c r="G13" s="29">
        <v>11</v>
      </c>
      <c r="H13" s="29">
        <v>5</v>
      </c>
      <c r="I13" s="29">
        <v>11</v>
      </c>
      <c r="J13" s="29">
        <f t="shared" si="1"/>
        <v>23</v>
      </c>
      <c r="K13" s="29">
        <f t="shared" si="1"/>
        <v>29</v>
      </c>
      <c r="L13" s="29">
        <f>IF(D13&gt;E13,1,0)+IF(F13&gt;G13,1,0)+IF(H13&gt;I13,1,0)</f>
        <v>1</v>
      </c>
      <c r="M13" s="29">
        <f>IF(D13&lt;E13,1,0)+IF(F13&lt;G13,1,0)+IF(H13&lt;I13,1,0)</f>
        <v>2</v>
      </c>
      <c r="N13" s="29">
        <f>IF(L13&gt;M13,1,0)</f>
        <v>0</v>
      </c>
      <c r="O13" s="29">
        <f>IF(M13&gt;L13,1,0)</f>
        <v>1</v>
      </c>
    </row>
    <row r="14" spans="1:15" ht="22.5" customHeight="1">
      <c r="A14" s="29"/>
      <c r="B14" s="3" t="str">
        <f>B7</f>
        <v>Bartosz Ziółkowski</v>
      </c>
      <c r="C14" s="3" t="str">
        <f>C7</f>
        <v>Bartosz Wrombel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45" customHeight="1">
      <c r="A15" s="3" t="s">
        <v>21</v>
      </c>
      <c r="B15" s="3" t="str">
        <f>B6</f>
        <v>Michał Jacyna</v>
      </c>
      <c r="C15" s="3" t="str">
        <f>C7</f>
        <v>Bartosz Wrombel</v>
      </c>
      <c r="D15" s="3">
        <v>6</v>
      </c>
      <c r="E15" s="3">
        <v>11</v>
      </c>
      <c r="F15" s="3">
        <v>6</v>
      </c>
      <c r="G15" s="3">
        <v>11</v>
      </c>
      <c r="H15" s="3"/>
      <c r="I15" s="3"/>
      <c r="J15" s="3">
        <f>SUM(D15+F15+H15)</f>
        <v>12</v>
      </c>
      <c r="K15" s="3">
        <f>SUM(E15+G15+I15)</f>
        <v>22</v>
      </c>
      <c r="L15" s="3">
        <f>IF(D15&gt;E15,1,0)+IF(F15&gt;G15,1,0)+IF(H15&gt;I15,1,0)</f>
        <v>0</v>
      </c>
      <c r="M15" s="3">
        <f>IF(D15&lt;E15,1,0)+IF(F15&lt;G15,1,0)+IF(H15&lt;I15,1,0)</f>
        <v>2</v>
      </c>
      <c r="N15" s="3">
        <f>IF(L15&gt;O15,1,0)</f>
        <v>0</v>
      </c>
      <c r="O15" s="3">
        <f>IF(M15&gt;L15,1,0)</f>
        <v>1</v>
      </c>
    </row>
    <row r="16" spans="1:15" ht="45" customHeight="1">
      <c r="A16" s="3" t="s">
        <v>21</v>
      </c>
      <c r="B16" s="3" t="str">
        <f>B7</f>
        <v>Bartosz Ziółkowski</v>
      </c>
      <c r="C16" s="3" t="str">
        <f>C6</f>
        <v>Dominik Henke</v>
      </c>
      <c r="D16" s="3">
        <v>2</v>
      </c>
      <c r="E16" s="3">
        <v>11</v>
      </c>
      <c r="F16" s="3">
        <v>5</v>
      </c>
      <c r="G16" s="3">
        <v>11</v>
      </c>
      <c r="H16" s="3"/>
      <c r="I16" s="3"/>
      <c r="J16" s="3">
        <f>SUM(D16+F16+H16)</f>
        <v>7</v>
      </c>
      <c r="K16" s="3">
        <f>SUM(E16+G16+I16)</f>
        <v>22</v>
      </c>
      <c r="L16" s="3">
        <f>IF(D16&gt;E16,1,0)+IF(F16&gt;G16,1,0)+IF(H16&gt;I16,1,0)</f>
        <v>0</v>
      </c>
      <c r="M16" s="3">
        <f>IF(D16&lt;E16,1,0)+IF(F16&lt;G16,1,0)+IF(H16&lt;I16,1,0)</f>
        <v>2</v>
      </c>
      <c r="N16" s="3">
        <f>IF(L16&gt;O16,1,0)</f>
        <v>0</v>
      </c>
      <c r="O16" s="3">
        <f>IF(M16&gt;L16,1,0)</f>
        <v>1</v>
      </c>
    </row>
    <row r="17" spans="1:15" ht="45" customHeight="1">
      <c r="J17" s="3">
        <f t="shared" ref="J17:O17" si="2">SUM(J11:J16)</f>
        <v>73</v>
      </c>
      <c r="K17" s="3">
        <f t="shared" si="2"/>
        <v>117</v>
      </c>
      <c r="L17" s="3">
        <f t="shared" si="2"/>
        <v>3</v>
      </c>
      <c r="M17" s="3">
        <f t="shared" si="2"/>
        <v>9</v>
      </c>
      <c r="N17" s="3">
        <f t="shared" si="2"/>
        <v>1</v>
      </c>
      <c r="O17" s="3">
        <f t="shared" si="2"/>
        <v>4</v>
      </c>
    </row>
    <row r="18" spans="1:15" ht="12.75" customHeight="1"/>
    <row r="19" spans="1:15" ht="12.75" customHeight="1">
      <c r="A19" t="s">
        <v>23</v>
      </c>
      <c r="B19" t="str">
        <f>IF(OR(N17&gt;2,O17&gt;2),CONCATENATE(N17,":",O17),"")</f>
        <v>1:4</v>
      </c>
      <c r="C19" t="s">
        <v>24</v>
      </c>
      <c r="D19" s="45" t="str">
        <f>IF(N17=O17,"",IF(N17&gt;O17,B5,C5))</f>
        <v>Zespół Szkół nr 1 w Swarzędzu</v>
      </c>
      <c r="E19" s="45"/>
      <c r="F19" s="45"/>
      <c r="G19" s="45"/>
      <c r="H19" s="45"/>
      <c r="I19" s="45"/>
    </row>
  </sheetData>
  <sheetProtection selectLockedCells="1" selectUnlockedCells="1"/>
  <mergeCells count="24">
    <mergeCell ref="B1:K3"/>
    <mergeCell ref="D4:H4"/>
    <mergeCell ref="A9:A10"/>
    <mergeCell ref="B9:C9"/>
    <mergeCell ref="D9:E10"/>
    <mergeCell ref="F9:G10"/>
    <mergeCell ref="H9:I10"/>
    <mergeCell ref="J9:K10"/>
    <mergeCell ref="L9:M10"/>
    <mergeCell ref="N9:O10"/>
    <mergeCell ref="A13:A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D19:I19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"/>
  <sheetViews>
    <sheetView topLeftCell="A10" workbookViewId="0">
      <selection activeCell="D16" sqref="D16"/>
    </sheetView>
  </sheetViews>
  <sheetFormatPr defaultRowHeight="12.75"/>
  <cols>
    <col min="1" max="1" width="14.140625" customWidth="1"/>
    <col min="2" max="2" width="21.85546875" customWidth="1"/>
    <col min="3" max="3" width="21" customWidth="1"/>
    <col min="4" max="17" width="4.28515625" customWidth="1"/>
  </cols>
  <sheetData>
    <row r="1" spans="1:15" ht="12.75" customHeight="1">
      <c r="B1" s="47" t="str">
        <f>Tabele!A1</f>
        <v>Licealiada w badmintonie chłopców powiat poznański Fairplayce Poznań 9 XI 2017</v>
      </c>
      <c r="C1" s="47"/>
      <c r="D1" s="47"/>
      <c r="E1" s="47"/>
      <c r="F1" s="47"/>
      <c r="G1" s="47"/>
      <c r="H1" s="47"/>
      <c r="I1" s="47"/>
      <c r="J1" s="47"/>
      <c r="K1" s="47"/>
    </row>
    <row r="2" spans="1:15"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5"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5">
      <c r="B4" t="s">
        <v>9</v>
      </c>
      <c r="C4" t="s">
        <v>10</v>
      </c>
      <c r="D4" s="48" t="s">
        <v>27</v>
      </c>
      <c r="E4" s="48"/>
      <c r="F4" s="48"/>
      <c r="G4" s="48"/>
      <c r="H4" s="48"/>
    </row>
    <row r="5" spans="1:15">
      <c r="A5" t="s">
        <v>11</v>
      </c>
      <c r="B5" s="25" t="str">
        <f>Tabele!A8</f>
        <v>Zespół Szkół nr 1 w Swarzędzu</v>
      </c>
      <c r="C5" s="25" t="str">
        <f>Tabele!A10</f>
        <v>Zespół Szkół w Kórniku</v>
      </c>
    </row>
    <row r="6" spans="1:15">
      <c r="A6" t="s">
        <v>12</v>
      </c>
      <c r="B6" s="26" t="s">
        <v>32</v>
      </c>
      <c r="C6" s="26" t="s">
        <v>36</v>
      </c>
    </row>
    <row r="7" spans="1:15">
      <c r="A7" t="s">
        <v>13</v>
      </c>
      <c r="B7" s="26" t="s">
        <v>33</v>
      </c>
      <c r="C7" s="26" t="s">
        <v>37</v>
      </c>
    </row>
    <row r="9" spans="1:15" ht="25.5" customHeight="1">
      <c r="A9" s="29" t="s">
        <v>14</v>
      </c>
      <c r="B9" s="29" t="s">
        <v>4</v>
      </c>
      <c r="C9" s="29"/>
      <c r="D9" s="29" t="s">
        <v>15</v>
      </c>
      <c r="E9" s="29"/>
      <c r="F9" s="29" t="s">
        <v>16</v>
      </c>
      <c r="G9" s="29"/>
      <c r="H9" s="29" t="s">
        <v>17</v>
      </c>
      <c r="I9" s="29"/>
      <c r="J9" s="29" t="s">
        <v>18</v>
      </c>
      <c r="K9" s="29"/>
      <c r="L9" s="29" t="s">
        <v>19</v>
      </c>
      <c r="M9" s="29"/>
      <c r="N9" s="46" t="s">
        <v>20</v>
      </c>
      <c r="O9" s="46"/>
    </row>
    <row r="10" spans="1:15" ht="22.5" customHeight="1">
      <c r="A10" s="29"/>
      <c r="B10" s="3" t="str">
        <f t="shared" ref="B10:C12" si="0">B5</f>
        <v>Zespół Szkół nr 1 w Swarzędzu</v>
      </c>
      <c r="C10" s="27" t="str">
        <f t="shared" si="0"/>
        <v>Zespół Szkół w Kórniku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46"/>
      <c r="O10" s="46"/>
    </row>
    <row r="11" spans="1:15" ht="45" customHeight="1">
      <c r="A11" s="3" t="s">
        <v>21</v>
      </c>
      <c r="B11" s="3" t="str">
        <f t="shared" si="0"/>
        <v>Dominik Henke</v>
      </c>
      <c r="C11" s="3" t="str">
        <f t="shared" si="0"/>
        <v>Kujawa Filip</v>
      </c>
      <c r="D11" s="3">
        <v>11</v>
      </c>
      <c r="E11" s="3">
        <v>6</v>
      </c>
      <c r="F11" s="3">
        <v>10</v>
      </c>
      <c r="G11" s="3">
        <v>12</v>
      </c>
      <c r="H11" s="3">
        <v>11</v>
      </c>
      <c r="I11" s="3">
        <v>8</v>
      </c>
      <c r="J11" s="3">
        <f t="shared" ref="J11:K13" si="1">SUM(D11+F11+H11)</f>
        <v>32</v>
      </c>
      <c r="K11" s="3">
        <f t="shared" si="1"/>
        <v>26</v>
      </c>
      <c r="L11" s="3">
        <f>IF(D11&gt;E11,1,0)+IF(F11&gt;G11,1,0)+IF(H11&gt;I11,1,0)</f>
        <v>2</v>
      </c>
      <c r="M11" s="3">
        <f>IF(D11&lt;E11,1,0)+IF(F11&lt;G11,1,0)+IF(H11&lt;I11,1,0)</f>
        <v>1</v>
      </c>
      <c r="N11" s="3">
        <f>IF(L11&gt;O11,1,0)</f>
        <v>1</v>
      </c>
      <c r="O11" s="3">
        <f>IF(M11&gt;L11,1,0)</f>
        <v>0</v>
      </c>
    </row>
    <row r="12" spans="1:15" ht="45" customHeight="1">
      <c r="A12" s="3" t="s">
        <v>21</v>
      </c>
      <c r="B12" s="3" t="str">
        <f t="shared" si="0"/>
        <v>Wrombel Bartosz</v>
      </c>
      <c r="C12" s="3" t="str">
        <f t="shared" si="0"/>
        <v>Wrzesiński Mikołaj</v>
      </c>
      <c r="D12" s="3">
        <v>6</v>
      </c>
      <c r="E12" s="3">
        <v>11</v>
      </c>
      <c r="F12" s="3">
        <v>4</v>
      </c>
      <c r="G12" s="3">
        <v>11</v>
      </c>
      <c r="H12" s="3"/>
      <c r="I12" s="3"/>
      <c r="J12" s="3">
        <f t="shared" si="1"/>
        <v>10</v>
      </c>
      <c r="K12" s="3">
        <f t="shared" si="1"/>
        <v>22</v>
      </c>
      <c r="L12" s="3">
        <f>IF(D12&gt;E12,1,0)+IF(F12&gt;G12,1,0)+IF(H12&gt;I12,1,0)</f>
        <v>0</v>
      </c>
      <c r="M12" s="3">
        <f>IF(D12&lt;E12,1,0)+IF(F12&lt;G12,1,0)+IF(H12&lt;I12,1,0)</f>
        <v>2</v>
      </c>
      <c r="N12" s="3">
        <f>IF(L12&gt;O12,1,0)</f>
        <v>0</v>
      </c>
      <c r="O12" s="3">
        <f>IF(M12&gt;L12,1,0)</f>
        <v>1</v>
      </c>
    </row>
    <row r="13" spans="1:15" ht="22.5" customHeight="1">
      <c r="A13" s="29" t="s">
        <v>22</v>
      </c>
      <c r="B13" s="3" t="str">
        <f>B6</f>
        <v>Dominik Henke</v>
      </c>
      <c r="C13" s="3" t="str">
        <f>C6</f>
        <v>Kujawa Filip</v>
      </c>
      <c r="D13" s="29">
        <v>6</v>
      </c>
      <c r="E13" s="29">
        <v>11</v>
      </c>
      <c r="F13" s="29">
        <v>6</v>
      </c>
      <c r="G13" s="29">
        <v>11</v>
      </c>
      <c r="H13" s="29"/>
      <c r="I13" s="29"/>
      <c r="J13" s="29">
        <f t="shared" si="1"/>
        <v>12</v>
      </c>
      <c r="K13" s="29">
        <f t="shared" si="1"/>
        <v>22</v>
      </c>
      <c r="L13" s="29">
        <f>IF(D13&gt;E13,1,0)+IF(F13&gt;G13,1,0)+IF(H13&gt;I13,1,0)</f>
        <v>0</v>
      </c>
      <c r="M13" s="29">
        <f>IF(D13&lt;E13,1,0)+IF(F13&lt;G13,1,0)+IF(H13&lt;I13,1,0)</f>
        <v>2</v>
      </c>
      <c r="N13" s="29">
        <f>IF(L13&gt;M13,1,0)</f>
        <v>0</v>
      </c>
      <c r="O13" s="29">
        <f>IF(M13&gt;L13,1,0)</f>
        <v>1</v>
      </c>
    </row>
    <row r="14" spans="1:15" ht="22.5" customHeight="1">
      <c r="A14" s="29"/>
      <c r="B14" s="3" t="str">
        <f>B7</f>
        <v>Wrombel Bartosz</v>
      </c>
      <c r="C14" s="3" t="str">
        <f>C7</f>
        <v>Wrzesiński Mikołaj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45" customHeight="1">
      <c r="A15" s="3" t="s">
        <v>21</v>
      </c>
      <c r="B15" s="3" t="str">
        <f>B6</f>
        <v>Dominik Henke</v>
      </c>
      <c r="C15" s="3" t="str">
        <f>C7</f>
        <v>Wrzesiński Mikołaj</v>
      </c>
      <c r="D15" s="3">
        <v>11</v>
      </c>
      <c r="E15" s="3">
        <v>8</v>
      </c>
      <c r="F15" s="3">
        <v>11</v>
      </c>
      <c r="G15" s="3">
        <v>5</v>
      </c>
      <c r="H15" s="3"/>
      <c r="I15" s="3"/>
      <c r="J15" s="3">
        <f>SUM(D15+F15+H15)</f>
        <v>22</v>
      </c>
      <c r="K15" s="3">
        <f>SUM(E15+G15+I15)</f>
        <v>13</v>
      </c>
      <c r="L15" s="3">
        <f>IF(D15&gt;E15,1,0)+IF(F15&gt;G15,1,0)+IF(H15&gt;I15,1,0)</f>
        <v>2</v>
      </c>
      <c r="M15" s="3">
        <f>IF(D15&lt;E15,1,0)+IF(F15&lt;G15,1,0)+IF(H15&lt;I15,1,0)</f>
        <v>0</v>
      </c>
      <c r="N15" s="3">
        <f>IF(L15&gt;O15,1,0)</f>
        <v>1</v>
      </c>
      <c r="O15" s="3">
        <f>IF(M15&gt;L15,1,0)</f>
        <v>0</v>
      </c>
    </row>
    <row r="16" spans="1:15" ht="45" customHeight="1">
      <c r="A16" s="3" t="s">
        <v>21</v>
      </c>
      <c r="B16" s="3" t="str">
        <f>B7</f>
        <v>Wrombel Bartosz</v>
      </c>
      <c r="C16" s="3" t="str">
        <f>C6</f>
        <v>Kujawa Filip</v>
      </c>
      <c r="D16" s="3">
        <v>6</v>
      </c>
      <c r="E16" s="3">
        <v>11</v>
      </c>
      <c r="F16" s="3">
        <v>6</v>
      </c>
      <c r="G16" s="3">
        <v>11</v>
      </c>
      <c r="H16" s="3"/>
      <c r="I16" s="3"/>
      <c r="J16" s="3">
        <f>SUM(D16+F16+H16)</f>
        <v>12</v>
      </c>
      <c r="K16" s="3">
        <f>SUM(E16+G16+I16)</f>
        <v>22</v>
      </c>
      <c r="L16" s="3">
        <f>IF(D16&gt;E16,1,0)+IF(F16&gt;G16,1,0)+IF(H16&gt;I16,1,0)</f>
        <v>0</v>
      </c>
      <c r="M16" s="3">
        <f>IF(D16&lt;E16,1,0)+IF(F16&lt;G16,1,0)+IF(H16&lt;I16,1,0)</f>
        <v>2</v>
      </c>
      <c r="N16" s="3">
        <f>IF(L16&gt;O16,1,0)</f>
        <v>0</v>
      </c>
      <c r="O16" s="3">
        <f>IF(M16&gt;L16,1,0)</f>
        <v>1</v>
      </c>
    </row>
    <row r="17" spans="1:15" ht="45" customHeight="1">
      <c r="J17" s="3">
        <f t="shared" ref="J17:O17" si="2">SUM(J11:J16)</f>
        <v>88</v>
      </c>
      <c r="K17" s="3">
        <f t="shared" si="2"/>
        <v>105</v>
      </c>
      <c r="L17" s="3">
        <f t="shared" si="2"/>
        <v>4</v>
      </c>
      <c r="M17" s="3">
        <f t="shared" si="2"/>
        <v>7</v>
      </c>
      <c r="N17" s="3">
        <f t="shared" si="2"/>
        <v>2</v>
      </c>
      <c r="O17" s="3">
        <f t="shared" si="2"/>
        <v>3</v>
      </c>
    </row>
    <row r="18" spans="1:15" ht="12.75" customHeight="1"/>
    <row r="19" spans="1:15" ht="12.75" customHeight="1">
      <c r="A19" t="s">
        <v>23</v>
      </c>
      <c r="B19" t="str">
        <f>IF(OR(N17&gt;2,O17&gt;2),CONCATENATE(N17,":",O17),"")</f>
        <v>2:3</v>
      </c>
      <c r="C19" t="s">
        <v>24</v>
      </c>
      <c r="D19" s="45" t="str">
        <f>IF(N17=O17,"",IF(N17&gt;O17,B5,C5))</f>
        <v>Zespół Szkół w Kórniku</v>
      </c>
      <c r="E19" s="45"/>
      <c r="F19" s="45"/>
      <c r="G19" s="45"/>
      <c r="H19" s="45"/>
      <c r="I19" s="45"/>
    </row>
  </sheetData>
  <sheetProtection selectLockedCells="1" selectUnlockedCells="1"/>
  <mergeCells count="24">
    <mergeCell ref="B1:K3"/>
    <mergeCell ref="D4:H4"/>
    <mergeCell ref="A9:A10"/>
    <mergeCell ref="B9:C9"/>
    <mergeCell ref="D9:E10"/>
    <mergeCell ref="F9:G10"/>
    <mergeCell ref="H9:I10"/>
    <mergeCell ref="J9:K10"/>
    <mergeCell ref="L9:M10"/>
    <mergeCell ref="N9:O10"/>
    <mergeCell ref="A13:A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D19:I19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9"/>
  <sheetViews>
    <sheetView topLeftCell="A7" workbookViewId="0">
      <selection activeCell="G15" sqref="G15"/>
    </sheetView>
  </sheetViews>
  <sheetFormatPr defaultRowHeight="12.75"/>
  <cols>
    <col min="1" max="1" width="14.140625" customWidth="1"/>
    <col min="2" max="2" width="21.85546875" customWidth="1"/>
    <col min="3" max="3" width="21" customWidth="1"/>
    <col min="4" max="17" width="4.28515625" customWidth="1"/>
  </cols>
  <sheetData>
    <row r="1" spans="1:15" ht="12.75" customHeight="1">
      <c r="B1" s="47" t="str">
        <f>Tabele!A1</f>
        <v>Licealiada w badmintonie chłopców powiat poznański Fairplayce Poznań 9 XI 2017</v>
      </c>
      <c r="C1" s="47"/>
      <c r="D1" s="47"/>
      <c r="E1" s="47"/>
      <c r="F1" s="47"/>
      <c r="G1" s="47"/>
      <c r="H1" s="47"/>
      <c r="I1" s="47"/>
      <c r="J1" s="47"/>
      <c r="K1" s="47"/>
    </row>
    <row r="2" spans="1:15"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5"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5">
      <c r="B4" t="s">
        <v>9</v>
      </c>
      <c r="C4" t="s">
        <v>10</v>
      </c>
      <c r="D4" s="48" t="s">
        <v>26</v>
      </c>
      <c r="E4" s="48"/>
      <c r="F4" s="48"/>
      <c r="G4" s="48"/>
      <c r="H4" s="48"/>
    </row>
    <row r="5" spans="1:15">
      <c r="A5" t="s">
        <v>11</v>
      </c>
      <c r="B5" s="25" t="str">
        <f>Tabele!A10</f>
        <v>Zespół Szkół w Kórniku</v>
      </c>
      <c r="C5" s="25" t="str">
        <f>Tabele!A6</f>
        <v>Zespół Szkół im. Adama Wodziczki Mosin</v>
      </c>
    </row>
    <row r="6" spans="1:15">
      <c r="A6" t="s">
        <v>12</v>
      </c>
      <c r="B6" s="26" t="s">
        <v>36</v>
      </c>
      <c r="C6" s="26" t="s">
        <v>29</v>
      </c>
    </row>
    <row r="7" spans="1:15">
      <c r="A7" t="s">
        <v>13</v>
      </c>
      <c r="B7" s="26" t="s">
        <v>37</v>
      </c>
      <c r="C7" s="26" t="s">
        <v>30</v>
      </c>
    </row>
    <row r="9" spans="1:15" ht="25.5" customHeight="1">
      <c r="A9" s="29" t="s">
        <v>14</v>
      </c>
      <c r="B9" s="29" t="s">
        <v>4</v>
      </c>
      <c r="C9" s="29"/>
      <c r="D9" s="29" t="s">
        <v>15</v>
      </c>
      <c r="E9" s="29"/>
      <c r="F9" s="29" t="s">
        <v>16</v>
      </c>
      <c r="G9" s="29"/>
      <c r="H9" s="29" t="s">
        <v>17</v>
      </c>
      <c r="I9" s="29"/>
      <c r="J9" s="29" t="s">
        <v>18</v>
      </c>
      <c r="K9" s="29"/>
      <c r="L9" s="29" t="s">
        <v>19</v>
      </c>
      <c r="M9" s="29"/>
      <c r="N9" s="46" t="s">
        <v>20</v>
      </c>
      <c r="O9" s="46"/>
    </row>
    <row r="10" spans="1:15" ht="22.5" customHeight="1">
      <c r="A10" s="29"/>
      <c r="B10" s="3" t="str">
        <f t="shared" ref="B10:C12" si="0">B5</f>
        <v>Zespół Szkół w Kórniku</v>
      </c>
      <c r="C10" s="27" t="str">
        <f t="shared" si="0"/>
        <v>Zespół Szkół im. Adama Wodziczki Mosin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46"/>
      <c r="O10" s="46"/>
    </row>
    <row r="11" spans="1:15" ht="45" customHeight="1">
      <c r="A11" s="3" t="s">
        <v>21</v>
      </c>
      <c r="B11" s="3" t="str">
        <f t="shared" si="0"/>
        <v>Kujawa Filip</v>
      </c>
      <c r="C11" s="3" t="str">
        <f t="shared" si="0"/>
        <v>Jacyna Michał</v>
      </c>
      <c r="D11" s="3">
        <v>11</v>
      </c>
      <c r="E11" s="3">
        <v>4</v>
      </c>
      <c r="F11" s="3">
        <v>11</v>
      </c>
      <c r="G11" s="3">
        <v>1</v>
      </c>
      <c r="H11" s="3"/>
      <c r="I11" s="3"/>
      <c r="J11" s="3">
        <f t="shared" ref="J11:K13" si="1">SUM(D11+F11+H11)</f>
        <v>22</v>
      </c>
      <c r="K11" s="3">
        <f t="shared" si="1"/>
        <v>5</v>
      </c>
      <c r="L11" s="3">
        <f>IF(D11&gt;E11,1,0)+IF(F11&gt;G11,1,0)+IF(H11&gt;I11,1,0)</f>
        <v>2</v>
      </c>
      <c r="M11" s="3">
        <f>IF(D11&lt;E11,1,0)+IF(F11&lt;G11,1,0)+IF(H11&lt;I11,1,0)</f>
        <v>0</v>
      </c>
      <c r="N11" s="3">
        <f>IF(L11&gt;O11,1,0)</f>
        <v>1</v>
      </c>
      <c r="O11" s="3">
        <f>IF(M11&gt;L11,1,0)</f>
        <v>0</v>
      </c>
    </row>
    <row r="12" spans="1:15" ht="45" customHeight="1">
      <c r="A12" s="3" t="s">
        <v>21</v>
      </c>
      <c r="B12" s="3" t="str">
        <f t="shared" si="0"/>
        <v>Wrzesiński Mikołaj</v>
      </c>
      <c r="C12" s="3" t="str">
        <f t="shared" si="0"/>
        <v>Ziółkowski Bartosz</v>
      </c>
      <c r="D12" s="3">
        <v>11</v>
      </c>
      <c r="E12" s="3">
        <v>6</v>
      </c>
      <c r="F12" s="3">
        <v>11</v>
      </c>
      <c r="G12" s="3">
        <v>8</v>
      </c>
      <c r="H12" s="3"/>
      <c r="I12" s="3"/>
      <c r="J12" s="3">
        <f t="shared" si="1"/>
        <v>22</v>
      </c>
      <c r="K12" s="3">
        <f t="shared" si="1"/>
        <v>14</v>
      </c>
      <c r="L12" s="3">
        <f>IF(D12&gt;E12,1,0)+IF(F12&gt;G12,1,0)+IF(H12&gt;I12,1,0)</f>
        <v>2</v>
      </c>
      <c r="M12" s="3">
        <f>IF(D12&lt;E12,1,0)+IF(F12&lt;G12,1,0)+IF(H12&lt;I12,1,0)</f>
        <v>0</v>
      </c>
      <c r="N12" s="3">
        <f>IF(L12&gt;O12,1,0)</f>
        <v>1</v>
      </c>
      <c r="O12" s="3">
        <f>IF(M12&gt;L12,1,0)</f>
        <v>0</v>
      </c>
    </row>
    <row r="13" spans="1:15" ht="22.5" customHeight="1">
      <c r="A13" s="29" t="s">
        <v>22</v>
      </c>
      <c r="B13" s="3" t="str">
        <f>B6</f>
        <v>Kujawa Filip</v>
      </c>
      <c r="C13" s="3" t="str">
        <f>C6</f>
        <v>Jacyna Michał</v>
      </c>
      <c r="D13" s="29">
        <v>11</v>
      </c>
      <c r="E13" s="29">
        <v>6</v>
      </c>
      <c r="F13" s="29">
        <v>11</v>
      </c>
      <c r="G13" s="29">
        <v>6</v>
      </c>
      <c r="H13" s="29"/>
      <c r="I13" s="29"/>
      <c r="J13" s="29">
        <f t="shared" si="1"/>
        <v>22</v>
      </c>
      <c r="K13" s="29">
        <f t="shared" si="1"/>
        <v>12</v>
      </c>
      <c r="L13" s="29">
        <f>IF(D13&gt;E13,1,0)+IF(F13&gt;G13,1,0)+IF(H13&gt;I13,1,0)</f>
        <v>2</v>
      </c>
      <c r="M13" s="29">
        <f>IF(D13&lt;E13,1,0)+IF(F13&lt;G13,1,0)+IF(H13&lt;I13,1,0)</f>
        <v>0</v>
      </c>
      <c r="N13" s="29">
        <f>IF(L13&gt;M13,1,0)</f>
        <v>1</v>
      </c>
      <c r="O13" s="29">
        <f>IF(M13&gt;L13,1,0)</f>
        <v>0</v>
      </c>
    </row>
    <row r="14" spans="1:15" ht="22.5" customHeight="1">
      <c r="A14" s="29"/>
      <c r="B14" s="3" t="str">
        <f>B7</f>
        <v>Wrzesiński Mikołaj</v>
      </c>
      <c r="C14" s="3" t="str">
        <f>C7</f>
        <v>Ziółkowski Bartosz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45" customHeight="1">
      <c r="A15" s="3" t="s">
        <v>21</v>
      </c>
      <c r="B15" s="3" t="str">
        <f>B6</f>
        <v>Kujawa Filip</v>
      </c>
      <c r="C15" s="3" t="str">
        <f>C7</f>
        <v>Ziółkowski Bartosz</v>
      </c>
      <c r="D15" s="3">
        <v>11</v>
      </c>
      <c r="E15" s="3">
        <v>4</v>
      </c>
      <c r="F15" s="3">
        <v>11</v>
      </c>
      <c r="G15" s="3">
        <v>5</v>
      </c>
      <c r="H15" s="3"/>
      <c r="I15" s="3"/>
      <c r="J15" s="3">
        <f>SUM(D15+F15+H15)</f>
        <v>22</v>
      </c>
      <c r="K15" s="3">
        <f>SUM(E15+G15+I15)</f>
        <v>9</v>
      </c>
      <c r="L15" s="3">
        <f>IF(D15&gt;E15,1,0)+IF(F15&gt;G15,1,0)+IF(H15&gt;I15,1,0)</f>
        <v>2</v>
      </c>
      <c r="M15" s="3">
        <f>IF(D15&lt;E15,1,0)+IF(F15&lt;G15,1,0)+IF(H15&lt;I15,1,0)</f>
        <v>0</v>
      </c>
      <c r="N15" s="3">
        <f>IF(L15&gt;O15,1,0)</f>
        <v>1</v>
      </c>
      <c r="O15" s="3">
        <f>IF(M15&gt;L15,1,0)</f>
        <v>0</v>
      </c>
    </row>
    <row r="16" spans="1:15" ht="45" customHeight="1">
      <c r="A16" s="3" t="s">
        <v>21</v>
      </c>
      <c r="B16" s="3" t="str">
        <f>B7</f>
        <v>Wrzesiński Mikołaj</v>
      </c>
      <c r="C16" s="3" t="str">
        <f>C6</f>
        <v>Jacyna Michał</v>
      </c>
      <c r="D16" s="3">
        <v>11</v>
      </c>
      <c r="E16" s="3">
        <v>6</v>
      </c>
      <c r="F16" s="3">
        <v>11</v>
      </c>
      <c r="G16" s="3">
        <v>3</v>
      </c>
      <c r="H16" s="3"/>
      <c r="I16" s="3"/>
      <c r="J16" s="3">
        <f>SUM(D16+F16+H16)</f>
        <v>22</v>
      </c>
      <c r="K16" s="3">
        <f>SUM(E16+G16+I16)</f>
        <v>9</v>
      </c>
      <c r="L16" s="3">
        <f>IF(D16&gt;E16,1,0)+IF(F16&gt;G16,1,0)+IF(H16&gt;I16,1,0)</f>
        <v>2</v>
      </c>
      <c r="M16" s="3">
        <f>IF(D16&lt;E16,1,0)+IF(F16&lt;G16,1,0)+IF(H16&lt;I16,1,0)</f>
        <v>0</v>
      </c>
      <c r="N16" s="3">
        <f>IF(L16&gt;O16,1,0)</f>
        <v>1</v>
      </c>
      <c r="O16" s="3">
        <f>IF(M16&gt;L16,1,0)</f>
        <v>0</v>
      </c>
    </row>
    <row r="17" spans="1:15" ht="45" customHeight="1">
      <c r="J17" s="3">
        <f t="shared" ref="J17:O17" si="2">SUM(J11:J16)</f>
        <v>110</v>
      </c>
      <c r="K17" s="3">
        <f t="shared" si="2"/>
        <v>49</v>
      </c>
      <c r="L17" s="3">
        <f t="shared" si="2"/>
        <v>10</v>
      </c>
      <c r="M17" s="3">
        <f t="shared" si="2"/>
        <v>0</v>
      </c>
      <c r="N17" s="3">
        <f t="shared" si="2"/>
        <v>5</v>
      </c>
      <c r="O17" s="3">
        <f t="shared" si="2"/>
        <v>0</v>
      </c>
    </row>
    <row r="18" spans="1:15" ht="12.75" customHeight="1"/>
    <row r="19" spans="1:15" ht="12.75" customHeight="1">
      <c r="A19" t="s">
        <v>23</v>
      </c>
      <c r="B19" t="str">
        <f>IF(OR(N17&gt;2,O17&gt;2),CONCATENATE(N17,":",O17),"")</f>
        <v>5:0</v>
      </c>
      <c r="C19" t="s">
        <v>24</v>
      </c>
      <c r="D19" s="45" t="str">
        <f>IF(N17=O17,"",IF(N17&gt;O17,B5,C5))</f>
        <v>Zespół Szkół w Kórniku</v>
      </c>
      <c r="E19" s="45"/>
      <c r="F19" s="45"/>
      <c r="G19" s="45"/>
      <c r="H19" s="45"/>
      <c r="I19" s="45"/>
    </row>
  </sheetData>
  <sheetProtection selectLockedCells="1" selectUnlockedCells="1"/>
  <mergeCells count="24">
    <mergeCell ref="B1:K3"/>
    <mergeCell ref="D4:H4"/>
    <mergeCell ref="A9:A10"/>
    <mergeCell ref="B9:C9"/>
    <mergeCell ref="D9:E10"/>
    <mergeCell ref="F9:G10"/>
    <mergeCell ref="H9:I10"/>
    <mergeCell ref="J9:K10"/>
    <mergeCell ref="L9:M10"/>
    <mergeCell ref="N9:O10"/>
    <mergeCell ref="A13:A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D19:I19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Lista os.</vt:lpstr>
      <vt:lpstr>Tabele</vt:lpstr>
      <vt:lpstr>gr1 1-2</vt:lpstr>
      <vt:lpstr>gr1 2-3</vt:lpstr>
      <vt:lpstr>gr1 3-1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Duszczyk</dc:creator>
  <cp:lastModifiedBy>Marcel Pawłowski</cp:lastModifiedBy>
  <dcterms:created xsi:type="dcterms:W3CDTF">2016-11-22T11:49:25Z</dcterms:created>
  <dcterms:modified xsi:type="dcterms:W3CDTF">2017-11-09T13:32:43Z</dcterms:modified>
</cp:coreProperties>
</file>